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Nouveau LUCIANNA\2-SCTB\1-TBE\TBE N°56 Q3 2024\Q3-2024_Octobre 2024\TBE N 56 -Finale\"/>
    </mc:Choice>
  </mc:AlternateContent>
  <bookViews>
    <workbookView xWindow="-105" yWindow="-105" windowWidth="23250" windowHeight="12570" tabRatio="874" firstSheet="9" activeTab="12"/>
  </bookViews>
  <sheets>
    <sheet name="SortieMacro" sheetId="60245" state="hidden" r:id="rId1"/>
    <sheet name="Sortie conj prod" sheetId="60223" state="hidden" r:id="rId2"/>
    <sheet name="Sortie conj prix" sheetId="60246" state="hidden" r:id="rId3"/>
    <sheet name="Sortie conj emploi" sheetId="60247" state="hidden" r:id="rId4"/>
    <sheet name="Sortie conj clim" sheetId="60248" state="hidden" r:id="rId5"/>
    <sheet name="Sortie_CN1" sheetId="60257" r:id="rId6"/>
    <sheet name="Sortie_CN11" sheetId="60260" r:id="rId7"/>
    <sheet name="Sortie_CN2" sheetId="60258" r:id="rId8"/>
    <sheet name="Sortie_CNT3" sheetId="60259" r:id="rId9"/>
    <sheet name="Sortietissuindustriel" sheetId="60254" r:id="rId10"/>
    <sheet name="SortieIPI" sheetId="60261" r:id="rId11"/>
    <sheet name="SortieIPC" sheetId="60196" r:id="rId12"/>
    <sheet name="SortieIPCgliss" sheetId="60228" r:id="rId13"/>
    <sheet name="SortieEtab" sheetId="60189" r:id="rId14"/>
    <sheet name="SortieEtab secteur" sheetId="60241" r:id="rId15"/>
    <sheet name="SortieCarb" sheetId="60185" r:id="rId16"/>
    <sheet name="SortiePrixCarb" sheetId="60212" r:id="rId17"/>
    <sheet name="SortieElec" sheetId="60182" r:id="rId18"/>
    <sheet name="SortieEau" sheetId="60216" r:id="rId19"/>
    <sheet name="Sortieferr" sheetId="60214" r:id="rId20"/>
    <sheet name="Sortiefretaerien" sheetId="60231" r:id="rId21"/>
    <sheet name="Sortiepaxaerien" sheetId="60232" r:id="rId22"/>
    <sheet name="SortieCNAPS" sheetId="60236" r:id="rId23"/>
    <sheet name="SortieEmp" sheetId="60242" r:id="rId24"/>
    <sheet name="Sortieimma" sheetId="60218" r:id="rId25"/>
    <sheet name="SortieOGTrec" sheetId="5" r:id="rId26"/>
    <sheet name="SortieOGTdep" sheetId="60238" r:id="rId27"/>
    <sheet name="SortieMoney" sheetId="60193" r:id="rId28"/>
    <sheet name="Sortieexport" sheetId="60208" r:id="rId29"/>
    <sheet name="Sortieimport" sheetId="60235" r:id="rId30"/>
    <sheet name="Sortietourisme" sheetId="60187" r:id="rId31"/>
    <sheet name="SortiePrixinter" sheetId="60206" r:id="rId32"/>
  </sheets>
  <externalReferences>
    <externalReference r:id="rId33"/>
  </externalReferences>
  <definedNames>
    <definedName name="Accueil">#REF!</definedName>
    <definedName name="anneeCNA">#REF!</definedName>
    <definedName name="anneeCNA1">#REF!</definedName>
    <definedName name="anneeCNA2">#REF!</definedName>
    <definedName name="annéeIPI">#REF!</definedName>
    <definedName name="anneetissuindustriel">#REF!</definedName>
    <definedName name="annuel">#REF!</definedName>
    <definedName name="CDFEDF" localSheetId="4">#REF!</definedName>
    <definedName name="CDFEDF" localSheetId="3">#REF!</definedName>
    <definedName name="CDFEDF" localSheetId="2">#REF!</definedName>
    <definedName name="CDFEDF" localSheetId="22">#REF!</definedName>
    <definedName name="CDFEDF" localSheetId="18">#REF!</definedName>
    <definedName name="CDFEDF" localSheetId="23">#REF!</definedName>
    <definedName name="CDFEDF" localSheetId="14">#REF!</definedName>
    <definedName name="CDFEDF" localSheetId="28">#REF!</definedName>
    <definedName name="CDFEDF" localSheetId="19">#REF!</definedName>
    <definedName name="CDFEDF" localSheetId="20">#REF!</definedName>
    <definedName name="CDFEDF" localSheetId="24">#REF!</definedName>
    <definedName name="CDFEDF" localSheetId="29">#REF!</definedName>
    <definedName name="CDFEDF" localSheetId="12">#REF!</definedName>
    <definedName name="CDFEDF" localSheetId="0">#REF!</definedName>
    <definedName name="CDFEDF" localSheetId="26">#REF!</definedName>
    <definedName name="CDFEDF" localSheetId="21">#REF!</definedName>
    <definedName name="CDFEDF" localSheetId="16">#REF!</definedName>
    <definedName name="CDFEDF" localSheetId="31">#REF!</definedName>
    <definedName name="CDFEDF" localSheetId="9">#REF!</definedName>
    <definedName name="CDFEDF">#REF!</definedName>
    <definedName name="Change" localSheetId="4">#REF!</definedName>
    <definedName name="Change" localSheetId="3">#REF!</definedName>
    <definedName name="Change" localSheetId="2">#REF!</definedName>
    <definedName name="Change" localSheetId="22">#REF!</definedName>
    <definedName name="Change" localSheetId="23">#REF!</definedName>
    <definedName name="Change" localSheetId="14">#REF!</definedName>
    <definedName name="Change" localSheetId="20">#REF!</definedName>
    <definedName name="Change" localSheetId="24">#REF!</definedName>
    <definedName name="Change" localSheetId="29">#REF!</definedName>
    <definedName name="Change" localSheetId="12">#REF!</definedName>
    <definedName name="Change" localSheetId="0">#REF!</definedName>
    <definedName name="Change" localSheetId="26">#REF!</definedName>
    <definedName name="Change" localSheetId="21">#REF!</definedName>
    <definedName name="Change" localSheetId="9">#REF!</definedName>
    <definedName name="Change">#REF!</definedName>
    <definedName name="CNAPS">#REF!</definedName>
    <definedName name="CNAPSA">#REF!</definedName>
    <definedName name="CNAPSB">#REF!</definedName>
    <definedName name="comext">#REF!</definedName>
    <definedName name="comext1">#REF!</definedName>
    <definedName name="comextA">#REF!</definedName>
    <definedName name="comextB">#REF!</definedName>
    <definedName name="CritèreCumulAnnéeEnCoursCarb">#REF!</definedName>
    <definedName name="CritèreCumulAnnéeEnCourschange" localSheetId="4">#REF!</definedName>
    <definedName name="CritèreCumulAnnéeEnCourschange" localSheetId="3">#REF!</definedName>
    <definedName name="CritèreCumulAnnéeEnCourschange" localSheetId="2">#REF!</definedName>
    <definedName name="CritèreCumulAnnéeEnCourschange" localSheetId="22">#REF!</definedName>
    <definedName name="CritèreCumulAnnéeEnCourschange" localSheetId="23">#REF!</definedName>
    <definedName name="CritèreCumulAnnéeEnCourschange" localSheetId="14">#REF!</definedName>
    <definedName name="CritèreCumulAnnéeEnCourschange" localSheetId="20">#REF!</definedName>
    <definedName name="CritèreCumulAnnéeEnCourschange" localSheetId="24">#REF!</definedName>
    <definedName name="CritèreCumulAnnéeEnCourschange" localSheetId="29">#REF!</definedName>
    <definedName name="CritèreCumulAnnéeEnCourschange" localSheetId="12">#REF!</definedName>
    <definedName name="CritèreCumulAnnéeEnCourschange" localSheetId="0">#REF!</definedName>
    <definedName name="CritèreCumulAnnéeEnCourschange" localSheetId="26">#REF!</definedName>
    <definedName name="CritèreCumulAnnéeEnCourschange" localSheetId="21">#REF!</definedName>
    <definedName name="CritèreCumulAnnéeEnCourschange" localSheetId="9">#REF!</definedName>
    <definedName name="CritèreCumulAnnéeEnCourschange">#REF!</definedName>
    <definedName name="CritèreCumulAnnéeEnCoursEau">#REF!</definedName>
    <definedName name="CritèreCumulAnnéeEnCoursEau1">#REF!</definedName>
    <definedName name="CritèreCumulAnnéeEnCoursElec">#REF!</definedName>
    <definedName name="CritèreCumulAnnéeEnCoursPrixCarb">#REF!</definedName>
    <definedName name="CritèreCumulAnnéePrécCarb">#REF!</definedName>
    <definedName name="CritèreCumulAnnéePrécchange" localSheetId="4">#REF!</definedName>
    <definedName name="CritèreCumulAnnéePrécchange" localSheetId="3">#REF!</definedName>
    <definedName name="CritèreCumulAnnéePrécchange" localSheetId="2">#REF!</definedName>
    <definedName name="CritèreCumulAnnéePrécchange" localSheetId="22">#REF!</definedName>
    <definedName name="CritèreCumulAnnéePrécchange" localSheetId="18">#REF!</definedName>
    <definedName name="CritèreCumulAnnéePrécchange" localSheetId="23">#REF!</definedName>
    <definedName name="CritèreCumulAnnéePrécchange" localSheetId="14">#REF!</definedName>
    <definedName name="CritèreCumulAnnéePrécchange" localSheetId="28">#REF!</definedName>
    <definedName name="CritèreCumulAnnéePrécchange" localSheetId="19">#REF!</definedName>
    <definedName name="CritèreCumulAnnéePrécchange" localSheetId="20">#REF!</definedName>
    <definedName name="CritèreCumulAnnéePrécchange" localSheetId="24">#REF!</definedName>
    <definedName name="CritèreCumulAnnéePrécchange" localSheetId="29">#REF!</definedName>
    <definedName name="CritèreCumulAnnéePrécchange" localSheetId="12">#REF!</definedName>
    <definedName name="CritèreCumulAnnéePrécchange" localSheetId="0">#REF!</definedName>
    <definedName name="CritèreCumulAnnéePrécchange" localSheetId="26">#REF!</definedName>
    <definedName name="CritèreCumulAnnéePrécchange" localSheetId="21">#REF!</definedName>
    <definedName name="CritèreCumulAnnéePrécchange" localSheetId="16">#REF!</definedName>
    <definedName name="CritèreCumulAnnéePrécchange" localSheetId="31">#REF!</definedName>
    <definedName name="CritèreCumulAnnéePrécchange" localSheetId="9">#REF!</definedName>
    <definedName name="CritèreCumulAnnéePrécchange">#REF!</definedName>
    <definedName name="CritèreCumulAnnéePrécEau">#REF!</definedName>
    <definedName name="CritèreCumulAnnéePrécEau1">#REF!</definedName>
    <definedName name="CritèreCumulAnnéePrécElec">#REF!</definedName>
    <definedName name="CritèreCumulAnnéePrécPrixCarb">#REF!</definedName>
    <definedName name="CritereEau">#REF!</definedName>
    <definedName name="Critèreprecchange" localSheetId="4">#REF!</definedName>
    <definedName name="Critèreprecchange" localSheetId="3">#REF!</definedName>
    <definedName name="Critèreprecchange" localSheetId="2">#REF!</definedName>
    <definedName name="Critèreprecchange" localSheetId="22">#REF!</definedName>
    <definedName name="Critèreprecchange" localSheetId="18">#REF!</definedName>
    <definedName name="Critèreprecchange" localSheetId="23">#REF!</definedName>
    <definedName name="Critèreprecchange" localSheetId="14">#REF!</definedName>
    <definedName name="Critèreprecchange" localSheetId="28">#REF!</definedName>
    <definedName name="Critèreprecchange" localSheetId="19">#REF!</definedName>
    <definedName name="Critèreprecchange" localSheetId="20">#REF!</definedName>
    <definedName name="Critèreprecchange" localSheetId="24">#REF!</definedName>
    <definedName name="Critèreprecchange" localSheetId="29">#REF!</definedName>
    <definedName name="Critèreprecchange" localSheetId="12">#REF!</definedName>
    <definedName name="Critèreprecchange" localSheetId="0">#REF!</definedName>
    <definedName name="Critèreprecchange" localSheetId="26">#REF!</definedName>
    <definedName name="Critèreprecchange" localSheetId="21">#REF!</definedName>
    <definedName name="Critèreprecchange" localSheetId="16">#REF!</definedName>
    <definedName name="Critèreprecchange" localSheetId="31">#REF!</definedName>
    <definedName name="Critèreprecchange" localSheetId="9">#REF!</definedName>
    <definedName name="Critèreprecchange">#REF!</definedName>
    <definedName name="CritereprécEau">#REF!</definedName>
    <definedName name="CritèrePrèschange" localSheetId="4">#REF!</definedName>
    <definedName name="CritèrePrèschange" localSheetId="3">#REF!</definedName>
    <definedName name="CritèrePrèschange" localSheetId="2">#REF!</definedName>
    <definedName name="CritèrePrèschange" localSheetId="22">#REF!</definedName>
    <definedName name="CritèrePrèschange" localSheetId="18">#REF!</definedName>
    <definedName name="CritèrePrèschange" localSheetId="23">#REF!</definedName>
    <definedName name="CritèrePrèschange" localSheetId="14">#REF!</definedName>
    <definedName name="CritèrePrèschange" localSheetId="28">#REF!</definedName>
    <definedName name="CritèrePrèschange" localSheetId="19">#REF!</definedName>
    <definedName name="CritèrePrèschange" localSheetId="20">#REF!</definedName>
    <definedName name="CritèrePrèschange" localSheetId="24">#REF!</definedName>
    <definedName name="CritèrePrèschange" localSheetId="29">#REF!</definedName>
    <definedName name="CritèrePrèschange" localSheetId="12">#REF!</definedName>
    <definedName name="CritèrePrèschange" localSheetId="0">#REF!</definedName>
    <definedName name="CritèrePrèschange" localSheetId="26">#REF!</definedName>
    <definedName name="CritèrePrèschange" localSheetId="21">#REF!</definedName>
    <definedName name="CritèrePrèschange" localSheetId="16">#REF!</definedName>
    <definedName name="CritèrePrèschange" localSheetId="31">#REF!</definedName>
    <definedName name="CritèrePrèschange" localSheetId="9">#REF!</definedName>
    <definedName name="CritèrePrèschange">#REF!</definedName>
    <definedName name="CritèresPrèschange" localSheetId="4">#REF!</definedName>
    <definedName name="CritèresPrèschange" localSheetId="3">#REF!</definedName>
    <definedName name="CritèresPrèschange" localSheetId="2">#REF!</definedName>
    <definedName name="CritèresPrèschange" localSheetId="22">#REF!</definedName>
    <definedName name="CritèresPrèschange" localSheetId="23">#REF!</definedName>
    <definedName name="CritèresPrèschange" localSheetId="14">#REF!</definedName>
    <definedName name="CritèresPrèschange" localSheetId="20">#REF!</definedName>
    <definedName name="CritèresPrèschange" localSheetId="24">#REF!</definedName>
    <definedName name="CritèresPrèschange" localSheetId="29">#REF!</definedName>
    <definedName name="CritèresPrèschange" localSheetId="12">#REF!</definedName>
    <definedName name="CritèresPrèschange" localSheetId="0">#REF!</definedName>
    <definedName name="CritèresPrèschange" localSheetId="26">#REF!</definedName>
    <definedName name="CritèresPrèschange" localSheetId="21">#REF!</definedName>
    <definedName name="CritèresPrèschange" localSheetId="9">#REF!</definedName>
    <definedName name="CritèresPrèschange">#REF!</definedName>
    <definedName name="CritèreTotalAnnéeTmoins1" localSheetId="4">#REF!</definedName>
    <definedName name="CritèreTotalAnnéeTmoins1" localSheetId="3">#REF!</definedName>
    <definedName name="CritèreTotalAnnéeTmoins1" localSheetId="2">#REF!</definedName>
    <definedName name="CritèreTotalAnnéeTmoins1" localSheetId="22">#REF!</definedName>
    <definedName name="CritèreTotalAnnéeTmoins1" localSheetId="23">#REF!</definedName>
    <definedName name="CritèreTotalAnnéeTmoins1" localSheetId="14">#REF!</definedName>
    <definedName name="CritèreTotalAnnéeTmoins1" localSheetId="20">#REF!</definedName>
    <definedName name="CritèreTotalAnnéeTmoins1" localSheetId="29">#REF!</definedName>
    <definedName name="CritèreTotalAnnéeTmoins1" localSheetId="12">#REF!</definedName>
    <definedName name="CritèreTotalAnnéeTmoins1" localSheetId="0">#REF!</definedName>
    <definedName name="CritèreTotalAnnéeTmoins1" localSheetId="26">#REF!</definedName>
    <definedName name="CritèreTotalAnnéeTmoins1" localSheetId="21">#REF!</definedName>
    <definedName name="CritèreTotalAnnéeTmoins1" localSheetId="9">#REF!</definedName>
    <definedName name="CritèreTotalAnnéeTmoins1">#REF!</definedName>
    <definedName name="CritèreTotalAnnéeTmoins2" localSheetId="4">#REF!</definedName>
    <definedName name="CritèreTotalAnnéeTmoins2" localSheetId="3">#REF!</definedName>
    <definedName name="CritèreTotalAnnéeTmoins2" localSheetId="2">#REF!</definedName>
    <definedName name="CritèreTotalAnnéeTmoins2" localSheetId="22">#REF!</definedName>
    <definedName name="CritèreTotalAnnéeTmoins2" localSheetId="23">#REF!</definedName>
    <definedName name="CritèreTotalAnnéeTmoins2" localSheetId="14">#REF!</definedName>
    <definedName name="CritèreTotalAnnéeTmoins2" localSheetId="20">#REF!</definedName>
    <definedName name="CritèreTotalAnnéeTmoins2" localSheetId="29">#REF!</definedName>
    <definedName name="CritèreTotalAnnéeTmoins2" localSheetId="12">#REF!</definedName>
    <definedName name="CritèreTotalAnnéeTmoins2" localSheetId="0">#REF!</definedName>
    <definedName name="CritèreTotalAnnéeTmoins2" localSheetId="26">#REF!</definedName>
    <definedName name="CritèreTotalAnnéeTmoins2" localSheetId="21">#REF!</definedName>
    <definedName name="CritèreTotalAnnéeTmoins2" localSheetId="9">#REF!</definedName>
    <definedName name="CritèreTotalAnnéeTmoins2">#REF!</definedName>
    <definedName name="CritèreTotalAnnéeTmoins3" localSheetId="4">#REF!</definedName>
    <definedName name="CritèreTotalAnnéeTmoins3" localSheetId="3">#REF!</definedName>
    <definedName name="CritèreTotalAnnéeTmoins3" localSheetId="2">#REF!</definedName>
    <definedName name="CritèreTotalAnnéeTmoins3" localSheetId="22">#REF!</definedName>
    <definedName name="CritèreTotalAnnéeTmoins3" localSheetId="23">#REF!</definedName>
    <definedName name="CritèreTotalAnnéeTmoins3" localSheetId="14">#REF!</definedName>
    <definedName name="CritèreTotalAnnéeTmoins3" localSheetId="20">#REF!</definedName>
    <definedName name="CritèreTotalAnnéeTmoins3" localSheetId="29">#REF!</definedName>
    <definedName name="CritèreTotalAnnéeTmoins3" localSheetId="12">#REF!</definedName>
    <definedName name="CritèreTotalAnnéeTmoins3" localSheetId="0">#REF!</definedName>
    <definedName name="CritèreTotalAnnéeTmoins3" localSheetId="26">#REF!</definedName>
    <definedName name="CritèreTotalAnnéeTmoins3" localSheetId="21">#REF!</definedName>
    <definedName name="CritèreTotalAnnéeTmoins3" localSheetId="9">#REF!</definedName>
    <definedName name="CritèreTotalAnnéeTmoins3">#REF!</definedName>
    <definedName name="CritèreTotalAnnéeTmoins4" localSheetId="4">#REF!</definedName>
    <definedName name="CritèreTotalAnnéeTmoins4" localSheetId="3">#REF!</definedName>
    <definedName name="CritèreTotalAnnéeTmoins4" localSheetId="2">#REF!</definedName>
    <definedName name="CritèreTotalAnnéeTmoins4" localSheetId="22">#REF!</definedName>
    <definedName name="CritèreTotalAnnéeTmoins4" localSheetId="23">#REF!</definedName>
    <definedName name="CritèreTotalAnnéeTmoins4" localSheetId="14">#REF!</definedName>
    <definedName name="CritèreTotalAnnéeTmoins4" localSheetId="20">#REF!</definedName>
    <definedName name="CritèreTotalAnnéeTmoins4" localSheetId="29">#REF!</definedName>
    <definedName name="CritèreTotalAnnéeTmoins4" localSheetId="12">#REF!</definedName>
    <definedName name="CritèreTotalAnnéeTmoins4" localSheetId="0">#REF!</definedName>
    <definedName name="CritèreTotalAnnéeTmoins4" localSheetId="26">#REF!</definedName>
    <definedName name="CritèreTotalAnnéeTmoins4" localSheetId="21">#REF!</definedName>
    <definedName name="CritèreTotalAnnéeTmoins4" localSheetId="9">#REF!</definedName>
    <definedName name="CritèreTotalAnnéeTmoins4">#REF!</definedName>
    <definedName name="CritèreTotalAnnéeTmoins5" localSheetId="4">#REF!</definedName>
    <definedName name="CritèreTotalAnnéeTmoins5" localSheetId="3">#REF!</definedName>
    <definedName name="CritèreTotalAnnéeTmoins5" localSheetId="2">#REF!</definedName>
    <definedName name="CritèreTotalAnnéeTmoins5" localSheetId="22">#REF!</definedName>
    <definedName name="CritèreTotalAnnéeTmoins5" localSheetId="23">#REF!</definedName>
    <definedName name="CritèreTotalAnnéeTmoins5" localSheetId="14">#REF!</definedName>
    <definedName name="CritèreTotalAnnéeTmoins5" localSheetId="20">#REF!</definedName>
    <definedName name="CritèreTotalAnnéeTmoins5" localSheetId="29">#REF!</definedName>
    <definedName name="CritèreTotalAnnéeTmoins5" localSheetId="12">#REF!</definedName>
    <definedName name="CritèreTotalAnnéeTmoins5" localSheetId="0">#REF!</definedName>
    <definedName name="CritèreTotalAnnéeTmoins5" localSheetId="26">#REF!</definedName>
    <definedName name="CritèreTotalAnnéeTmoins5" localSheetId="21">#REF!</definedName>
    <definedName name="CritèreTotalAnnéeTmoins5" localSheetId="9">#REF!</definedName>
    <definedName name="CritèreTotalAnnéeTmoins5">#REF!</definedName>
    <definedName name="CritèreTotalAnnéeTmoins6" localSheetId="4">#REF!</definedName>
    <definedName name="CritèreTotalAnnéeTmoins6" localSheetId="3">#REF!</definedName>
    <definedName name="CritèreTotalAnnéeTmoins6" localSheetId="2">#REF!</definedName>
    <definedName name="CritèreTotalAnnéeTmoins6" localSheetId="22">#REF!</definedName>
    <definedName name="CritèreTotalAnnéeTmoins6" localSheetId="23">#REF!</definedName>
    <definedName name="CritèreTotalAnnéeTmoins6" localSheetId="14">#REF!</definedName>
    <definedName name="CritèreTotalAnnéeTmoins6" localSheetId="20">#REF!</definedName>
    <definedName name="CritèreTotalAnnéeTmoins6" localSheetId="29">#REF!</definedName>
    <definedName name="CritèreTotalAnnéeTmoins6" localSheetId="12">#REF!</definedName>
    <definedName name="CritèreTotalAnnéeTmoins6" localSheetId="0">#REF!</definedName>
    <definedName name="CritèreTotalAnnéeTmoins6" localSheetId="26">#REF!</definedName>
    <definedName name="CritèreTotalAnnéeTmoins6" localSheetId="21">#REF!</definedName>
    <definedName name="CritèreTotalAnnéeTmoins6" localSheetId="9">#REF!</definedName>
    <definedName name="CritèreTotalAnnéeTmoins6">#REF!</definedName>
    <definedName name="Eau">#REF!</definedName>
    <definedName name="Electricite">#REF!</definedName>
    <definedName name="Eta">#REF!</definedName>
    <definedName name="etabA">#REF!</definedName>
    <definedName name="etabB">#REF!</definedName>
    <definedName name="etabtanaA" localSheetId="4">#REF!</definedName>
    <definedName name="etabtanaA" localSheetId="3">#REF!</definedName>
    <definedName name="etabtanaA" localSheetId="2">#REF!</definedName>
    <definedName name="etabtanaA" localSheetId="22">#REF!</definedName>
    <definedName name="etabtanaA" localSheetId="23">#REF!</definedName>
    <definedName name="etabtanaA" localSheetId="14">#REF!</definedName>
    <definedName name="etabtanaA" localSheetId="20">#REF!</definedName>
    <definedName name="etabtanaA" localSheetId="29">#REF!</definedName>
    <definedName name="etabtanaA" localSheetId="12">#REF!</definedName>
    <definedName name="etabtanaA" localSheetId="0">#REF!</definedName>
    <definedName name="etabtanaA" localSheetId="26">#REF!</definedName>
    <definedName name="etabtanaA" localSheetId="21">#REF!</definedName>
    <definedName name="etabtanaA" localSheetId="9">#REF!</definedName>
    <definedName name="etabtanaA">#REF!</definedName>
    <definedName name="etabtanaB" localSheetId="4">#REF!</definedName>
    <definedName name="etabtanaB" localSheetId="3">#REF!</definedName>
    <definedName name="etabtanaB" localSheetId="2">#REF!</definedName>
    <definedName name="etabtanaB" localSheetId="22">#REF!</definedName>
    <definedName name="etabtanaB" localSheetId="23">#REF!</definedName>
    <definedName name="etabtanaB" localSheetId="14">#REF!</definedName>
    <definedName name="etabtanaB" localSheetId="20">#REF!</definedName>
    <definedName name="etabtanaB" localSheetId="29">#REF!</definedName>
    <definedName name="etabtanaB" localSheetId="12">#REF!</definedName>
    <definedName name="etabtanaB" localSheetId="0">#REF!</definedName>
    <definedName name="etabtanaB" localSheetId="26">#REF!</definedName>
    <definedName name="etabtanaB" localSheetId="21">#REF!</definedName>
    <definedName name="etabtanaB" localSheetId="9">#REF!</definedName>
    <definedName name="etabtanaB">#REF!</definedName>
    <definedName name="export" localSheetId="4">#REF!</definedName>
    <definedName name="export" localSheetId="3">#REF!</definedName>
    <definedName name="export" localSheetId="2">#REF!</definedName>
    <definedName name="export" localSheetId="22">#REF!</definedName>
    <definedName name="export" localSheetId="23">#REF!</definedName>
    <definedName name="export" localSheetId="14">#REF!</definedName>
    <definedName name="export" localSheetId="20">#REF!</definedName>
    <definedName name="export" localSheetId="29">#REF!</definedName>
    <definedName name="export" localSheetId="12">#REF!</definedName>
    <definedName name="export" localSheetId="0">#REF!</definedName>
    <definedName name="export" localSheetId="26">#REF!</definedName>
    <definedName name="export" localSheetId="21">#REF!</definedName>
    <definedName name="export" localSheetId="9">#REF!</definedName>
    <definedName name="export">#REF!</definedName>
    <definedName name="exportA" localSheetId="4">#REF!</definedName>
    <definedName name="exportA" localSheetId="3">#REF!</definedName>
    <definedName name="exportA" localSheetId="2">#REF!</definedName>
    <definedName name="exportA" localSheetId="22">#REF!</definedName>
    <definedName name="exportA" localSheetId="23">#REF!</definedName>
    <definedName name="exportA" localSheetId="14">#REF!</definedName>
    <definedName name="exportA" localSheetId="20">#REF!</definedName>
    <definedName name="exportA" localSheetId="29">#REF!</definedName>
    <definedName name="exportA" localSheetId="12">#REF!</definedName>
    <definedName name="exportA" localSheetId="0">#REF!</definedName>
    <definedName name="exportA" localSheetId="26">#REF!</definedName>
    <definedName name="exportA" localSheetId="21">#REF!</definedName>
    <definedName name="exportA" localSheetId="9">#REF!</definedName>
    <definedName name="exportA">#REF!</definedName>
    <definedName name="exportB" localSheetId="4">#REF!</definedName>
    <definedName name="exportB" localSheetId="3">#REF!</definedName>
    <definedName name="exportB" localSheetId="2">#REF!</definedName>
    <definedName name="exportB" localSheetId="22">#REF!</definedName>
    <definedName name="exportB" localSheetId="23">#REF!</definedName>
    <definedName name="exportB" localSheetId="14">#REF!</definedName>
    <definedName name="exportB" localSheetId="20">#REF!</definedName>
    <definedName name="exportB" localSheetId="29">#REF!</definedName>
    <definedName name="exportB" localSheetId="12">#REF!</definedName>
    <definedName name="exportB" localSheetId="0">#REF!</definedName>
    <definedName name="exportB" localSheetId="26">#REF!</definedName>
    <definedName name="exportB" localSheetId="21">#REF!</definedName>
    <definedName name="exportB" localSheetId="9">#REF!</definedName>
    <definedName name="exportB">#REF!</definedName>
    <definedName name="f" localSheetId="4">#REF!</definedName>
    <definedName name="f" localSheetId="9">#REF!</definedName>
    <definedName name="f">#REF!</definedName>
    <definedName name="ferr">#REF!</definedName>
    <definedName name="ferrA">#REF!</definedName>
    <definedName name="ferrB">#REF!</definedName>
    <definedName name="ferro">#REF!</definedName>
    <definedName name="fretaerien">#REF!</definedName>
    <definedName name="fretaerienA">#REF!</definedName>
    <definedName name="fretaerienB">#REF!</definedName>
    <definedName name="imma">#REF!</definedName>
    <definedName name="immaA">#REF!</definedName>
    <definedName name="immaB">#REF!</definedName>
    <definedName name="import">#REF!</definedName>
    <definedName name="importA">#REF!</definedName>
    <definedName name="importB">#REF!</definedName>
    <definedName name="inflannuel">#REF!</definedName>
    <definedName name="inflannuel2">#REF!</definedName>
    <definedName name="Inflation">#REF!</definedName>
    <definedName name="IPC">#REF!</definedName>
    <definedName name="IPCA">#REF!</definedName>
    <definedName name="IPCB">#REF!</definedName>
    <definedName name="m" localSheetId="4">#REF!</definedName>
    <definedName name="m" localSheetId="3">#REF!</definedName>
    <definedName name="m" localSheetId="2">#REF!</definedName>
    <definedName name="m" localSheetId="22">#REF!</definedName>
    <definedName name="m" localSheetId="18">#REF!</definedName>
    <definedName name="m" localSheetId="23">#REF!</definedName>
    <definedName name="m" localSheetId="14">#REF!</definedName>
    <definedName name="m" localSheetId="28">#REF!</definedName>
    <definedName name="m" localSheetId="19">#REF!</definedName>
    <definedName name="m" localSheetId="20">#REF!</definedName>
    <definedName name="m" localSheetId="24">#REF!</definedName>
    <definedName name="m" localSheetId="29">#REF!</definedName>
    <definedName name="m" localSheetId="11">#REF!</definedName>
    <definedName name="m" localSheetId="12">#REF!</definedName>
    <definedName name="m" localSheetId="0">#REF!</definedName>
    <definedName name="m" localSheetId="26">#REF!</definedName>
    <definedName name="m" localSheetId="21">#REF!</definedName>
    <definedName name="m" localSheetId="16">#REF!</definedName>
    <definedName name="m" localSheetId="31">#REF!</definedName>
    <definedName name="m" localSheetId="9">#REF!</definedName>
    <definedName name="m">#REF!</definedName>
    <definedName name="macrotrim">#REF!</definedName>
    <definedName name="Mois">#REF!</definedName>
    <definedName name="OLE_LINK1" localSheetId="4">'Sortie conj clim'!$B$3</definedName>
    <definedName name="OLE_LINK1" localSheetId="3">'Sortie conj emploi'!$B$2</definedName>
    <definedName name="OLE_LINK1" localSheetId="2">'Sortie conj prix'!$B$2</definedName>
    <definedName name="OLE_LINK1" localSheetId="1">'Sortie conj prod'!$B$2</definedName>
    <definedName name="OLE_LINK1" localSheetId="9">Sortietissuindustriel!$C$2</definedName>
    <definedName name="OMEF">#REF!</definedName>
    <definedName name="paxaerien">#REF!</definedName>
    <definedName name="paxaerienA">#REF!</definedName>
    <definedName name="paxaerienB">#REF!</definedName>
    <definedName name="prixinter">#REF!</definedName>
    <definedName name="prixinterA">#REF!</definedName>
    <definedName name="prixinterB">#REF!</definedName>
    <definedName name="prixinternat">#REF!</definedName>
    <definedName name="saisieanneeCNA">#REF!</definedName>
    <definedName name="SaisieCarb">#REF!</definedName>
    <definedName name="SaisieElec">#REF!</definedName>
    <definedName name="SaisieEta">#REF!</definedName>
    <definedName name="SaisieEtab">#REF!</definedName>
    <definedName name="SaisieEtabl" localSheetId="4">#REF!</definedName>
    <definedName name="SaisieEtabl" localSheetId="3">#REF!</definedName>
    <definedName name="SaisieEtabl" localSheetId="2">#REF!</definedName>
    <definedName name="SaisieEtabl" localSheetId="22">#REF!</definedName>
    <definedName name="SaisieEtabl" localSheetId="18">#REF!</definedName>
    <definedName name="SaisieEtabl" localSheetId="23">#REF!</definedName>
    <definedName name="SaisieEtabl" localSheetId="14">#REF!</definedName>
    <definedName name="SaisieEtabl" localSheetId="28">#REF!</definedName>
    <definedName name="SaisieEtabl" localSheetId="19">#REF!</definedName>
    <definedName name="SaisieEtabl" localSheetId="20">#REF!</definedName>
    <definedName name="SaisieEtabl" localSheetId="24">#REF!</definedName>
    <definedName name="SaisieEtabl" localSheetId="29">#REF!</definedName>
    <definedName name="SaisieEtabl" localSheetId="11">#REF!</definedName>
    <definedName name="SaisieEtabl" localSheetId="12">#REF!</definedName>
    <definedName name="SaisieEtabl" localSheetId="0">#REF!</definedName>
    <definedName name="SaisieEtabl" localSheetId="27">#REF!</definedName>
    <definedName name="SaisieEtabl" localSheetId="26">#REF!</definedName>
    <definedName name="SaisieEtabl" localSheetId="21">#REF!</definedName>
    <definedName name="SaisieEtabl" localSheetId="16">#REF!</definedName>
    <definedName name="SaisieEtabl" localSheetId="31">#REF!</definedName>
    <definedName name="SaisieEtabl" localSheetId="9">#REF!</definedName>
    <definedName name="SaisieEtabl">#REF!</definedName>
    <definedName name="SaisieEtabTana" localSheetId="4">#REF!</definedName>
    <definedName name="SaisieEtabTana" localSheetId="3">#REF!</definedName>
    <definedName name="SaisieEtabTana" localSheetId="2">#REF!</definedName>
    <definedName name="SaisieEtabTana" localSheetId="22">#REF!</definedName>
    <definedName name="SaisieEtabTana" localSheetId="23">#REF!</definedName>
    <definedName name="SaisieEtabTana" localSheetId="14">#REF!</definedName>
    <definedName name="SaisieEtabTana" localSheetId="20">#REF!</definedName>
    <definedName name="SaisieEtabTana" localSheetId="29">#REF!</definedName>
    <definedName name="SaisieEtabTana" localSheetId="12">#REF!</definedName>
    <definedName name="SaisieEtabTana" localSheetId="0">#REF!</definedName>
    <definedName name="SaisieEtabTana" localSheetId="26">#REF!</definedName>
    <definedName name="SaisieEtabTana" localSheetId="21">#REF!</definedName>
    <definedName name="SaisieEtabTana" localSheetId="9">#REF!</definedName>
    <definedName name="SaisieEtabTana">#REF!</definedName>
    <definedName name="SaisieIPC">#REF!</definedName>
    <definedName name="SaisieMoney">#REF!</definedName>
    <definedName name="SaisiePrixCarb">#REF!</definedName>
    <definedName name="saisiesem.IPI">#REF!</definedName>
    <definedName name="saisietissuindustriel">#REF!</definedName>
    <definedName name="SaisieTOFEréal">#REF!</definedName>
    <definedName name="Saisietourisme">#REF!</definedName>
    <definedName name="tourismeA">#REF!</definedName>
    <definedName name="tourismeB">#REF!</definedName>
    <definedName name="_xlnm.Print_Area" localSheetId="4">'Sortie conj clim'!$A$1:$E$61</definedName>
    <definedName name="_xlnm.Print_Area" localSheetId="3">'Sortie conj emploi'!$A$1:$E$60</definedName>
    <definedName name="_xlnm.Print_Area" localSheetId="2">'Sortie conj prix'!$A$1:$E$58</definedName>
    <definedName name="_xlnm.Print_Area" localSheetId="1">'Sortie conj prod'!$A$1:$E$58</definedName>
    <definedName name="_xlnm.Print_Area" localSheetId="5">Sortie_CN1!$A$1:$S$66</definedName>
    <definedName name="_xlnm.Print_Area" localSheetId="6">Sortie_CN11!$A$1:$S$85</definedName>
    <definedName name="_xlnm.Print_Area" localSheetId="7">Sortie_CN2!$A$1:$Q$197</definedName>
    <definedName name="_xlnm.Print_Area" localSheetId="8">Sortie_CNT3!$A$1:$S$72</definedName>
    <definedName name="_xlnm.Print_Area" localSheetId="15">SortieCarb!$B$1:$K$34</definedName>
    <definedName name="_xlnm.Print_Area" localSheetId="22">SortieCNAPS!$B$1:$U$38</definedName>
    <definedName name="_xlnm.Print_Area" localSheetId="18">SortieEau!$B$1:$S$34</definedName>
    <definedName name="_xlnm.Print_Area" localSheetId="17">SortieElec!$B$1:$S$35</definedName>
    <definedName name="_xlnm.Print_Area" localSheetId="23">SortieEmp!$B$1:$Q$34</definedName>
    <definedName name="_xlnm.Print_Area" localSheetId="13">SortieEtab!$B$1:$M$35</definedName>
    <definedName name="_xlnm.Print_Area" localSheetId="14">'SortieEtab secteur'!$B$1:$K$36</definedName>
    <definedName name="_xlnm.Print_Area" localSheetId="28">Sortieexport!$B$1:$S$34</definedName>
    <definedName name="_xlnm.Print_Area" localSheetId="19">Sortieferr!$B$1:$S$34</definedName>
    <definedName name="_xlnm.Print_Area" localSheetId="20">Sortiefretaerien!$B$1:$S$33</definedName>
    <definedName name="_xlnm.Print_Area" localSheetId="24">Sortieimma!$B$1:$N$34</definedName>
    <definedName name="_xlnm.Print_Area" localSheetId="29">Sortieimport!$B$1:$Q$34</definedName>
    <definedName name="_xlnm.Print_Area" localSheetId="11">SortieIPC!$B$1:$Q$31</definedName>
    <definedName name="_xlnm.Print_Area" localSheetId="12">SortieIPCgliss!$B$1:$Q$31</definedName>
    <definedName name="_xlnm.Print_Area" localSheetId="0">SortieMacro!$A$1:$F$71</definedName>
    <definedName name="_xlnm.Print_Area" localSheetId="27">SortieMoney!$B$1:$W$39</definedName>
    <definedName name="_xlnm.Print_Area" localSheetId="26">SortieOGTdep!$B$1:$S$27</definedName>
    <definedName name="_xlnm.Print_Area" localSheetId="25">SortieOGTrec!$B$1:$S$27</definedName>
    <definedName name="_xlnm.Print_Area" localSheetId="21">Sortiepaxaerien!$B$1:$S$34</definedName>
    <definedName name="_xlnm.Print_Area" localSheetId="16">SortiePrixCarb!$B$1:$I$33</definedName>
    <definedName name="_xlnm.Print_Area" localSheetId="31">SortiePrixinter!$B$1:$M$35</definedName>
    <definedName name="_xlnm.Print_Area" localSheetId="9">Sortietissuindustriel!$A$1:$F$54</definedName>
    <definedName name="_xlnm.Print_Area" localSheetId="30">Sortietourisme!$A$1:$I$34</definedName>
  </definedNames>
  <calcPr calcId="152511"/>
</workbook>
</file>

<file path=xl/calcChain.xml><?xml version="1.0" encoding="utf-8"?>
<calcChain xmlns="http://schemas.openxmlformats.org/spreadsheetml/2006/main">
  <c r="C31" i="60232" l="1"/>
  <c r="B30" i="60232"/>
  <c r="B29" i="60232"/>
  <c r="C32" i="60216"/>
  <c r="B31" i="60182"/>
  <c r="B30" i="60182"/>
  <c r="C33" i="60189" l="1"/>
  <c r="K30" i="60261"/>
  <c r="B28" i="60261"/>
  <c r="F55" i="60260"/>
  <c r="G55" i="60260" s="1"/>
  <c r="H55" i="60260" s="1"/>
  <c r="I55" i="60260" s="1"/>
  <c r="J55" i="60260" s="1"/>
  <c r="K55" i="60260" s="1"/>
  <c r="L55" i="60260" s="1"/>
  <c r="M55" i="60260" s="1"/>
  <c r="E55" i="60260"/>
  <c r="E5" i="60260"/>
  <c r="F5" i="60260" s="1"/>
  <c r="G5" i="60260" s="1"/>
  <c r="H5" i="60260" s="1"/>
  <c r="I5" i="60260" s="1"/>
  <c r="J5" i="60260" s="1"/>
  <c r="K5" i="60260" s="1"/>
  <c r="L5" i="60260" s="1"/>
  <c r="M5" i="60260" s="1"/>
  <c r="G28" i="60248" l="1"/>
  <c r="H28" i="60248"/>
  <c r="I28" i="60248"/>
  <c r="G29" i="60248"/>
  <c r="H29" i="60248"/>
  <c r="I29" i="60248"/>
  <c r="H27" i="60248"/>
  <c r="I27" i="60248"/>
  <c r="G27" i="60248"/>
  <c r="G15" i="60248"/>
  <c r="H15" i="60248"/>
  <c r="I15" i="60248"/>
  <c r="J15" i="60248"/>
  <c r="K15" i="60248"/>
  <c r="G16" i="60248"/>
  <c r="H16" i="60248"/>
  <c r="I16" i="60248"/>
  <c r="J16" i="60248"/>
  <c r="K16" i="60248"/>
  <c r="G17" i="60248"/>
  <c r="H17" i="60248"/>
  <c r="I17" i="60248"/>
  <c r="J17" i="60248"/>
  <c r="K17" i="60248"/>
  <c r="G18" i="60248"/>
  <c r="H18" i="60248"/>
  <c r="I18" i="60248"/>
  <c r="J18" i="60248"/>
  <c r="K18" i="60248"/>
  <c r="G19" i="60248"/>
  <c r="H19" i="60248"/>
  <c r="I19" i="60248"/>
  <c r="J19" i="60248"/>
  <c r="K19" i="60248"/>
  <c r="G20" i="60248"/>
  <c r="H20" i="60248"/>
  <c r="I20" i="60248"/>
  <c r="J20" i="60248"/>
  <c r="K20" i="60248"/>
  <c r="G21" i="60248"/>
  <c r="H21" i="60248"/>
  <c r="I21" i="60248"/>
  <c r="J21" i="60248"/>
  <c r="K21" i="60248"/>
  <c r="G22" i="60248"/>
  <c r="H22" i="60248"/>
  <c r="I22" i="60248"/>
  <c r="J22" i="60248"/>
  <c r="K22" i="60248"/>
  <c r="G23" i="60248"/>
  <c r="H23" i="60248"/>
  <c r="I23" i="60248"/>
  <c r="J23" i="60248"/>
  <c r="K23" i="60248"/>
  <c r="G13" i="60248"/>
  <c r="H13" i="60248"/>
  <c r="I13" i="60248"/>
  <c r="J13" i="60248"/>
  <c r="K13" i="60248"/>
  <c r="G14" i="60248"/>
  <c r="H14" i="60248"/>
  <c r="I14" i="60248"/>
  <c r="J14" i="60248"/>
  <c r="K14" i="60248"/>
  <c r="H12" i="60248"/>
  <c r="I12" i="60248"/>
  <c r="J12" i="60248"/>
  <c r="K12" i="60248"/>
  <c r="G12" i="60248"/>
  <c r="K11" i="60248"/>
  <c r="J11" i="60248"/>
  <c r="I11" i="60248"/>
  <c r="H11" i="60248"/>
  <c r="K13" i="60246"/>
  <c r="J13" i="60246"/>
  <c r="I13" i="60246"/>
  <c r="H13" i="60246"/>
  <c r="G13" i="60246"/>
  <c r="K13" i="60247"/>
  <c r="J13" i="60247"/>
  <c r="I13" i="60247"/>
  <c r="H13" i="60247"/>
  <c r="G13" i="60247"/>
  <c r="K14" i="60247"/>
  <c r="J14" i="60247"/>
  <c r="I14" i="60247"/>
  <c r="H14" i="60247"/>
  <c r="G14" i="60247"/>
  <c r="K12" i="60247"/>
  <c r="J12" i="60247"/>
  <c r="I12" i="60247"/>
  <c r="H12" i="60247"/>
  <c r="G12" i="60247"/>
  <c r="L14" i="60247"/>
  <c r="L13" i="60247"/>
  <c r="L12" i="60247"/>
  <c r="L11" i="60247"/>
  <c r="K11" i="60247"/>
  <c r="J11" i="60247"/>
  <c r="I11" i="60247"/>
  <c r="H11" i="60247"/>
  <c r="K14" i="60246"/>
  <c r="J14" i="60246"/>
  <c r="I14" i="60246"/>
  <c r="H14" i="60246"/>
  <c r="G14" i="60246"/>
  <c r="L14" i="60246"/>
  <c r="L13" i="60246"/>
  <c r="L12" i="60246"/>
  <c r="K12" i="60246"/>
  <c r="J12" i="60246"/>
  <c r="I12" i="60246"/>
  <c r="H12" i="60246"/>
  <c r="G12" i="60246"/>
  <c r="L11" i="60246"/>
  <c r="K11" i="60246"/>
  <c r="J11" i="60246"/>
  <c r="I11" i="60246"/>
  <c r="H11" i="60246"/>
  <c r="I14" i="60223"/>
  <c r="J14" i="60223"/>
  <c r="K14" i="60223"/>
  <c r="H14" i="60223"/>
  <c r="I13" i="60223"/>
  <c r="J13" i="60223"/>
  <c r="K13" i="60223"/>
  <c r="H13" i="60223"/>
  <c r="K12" i="60223"/>
  <c r="J12" i="60223"/>
  <c r="I12" i="60223"/>
  <c r="H12" i="60223"/>
  <c r="G14" i="60223"/>
  <c r="G13" i="60223"/>
  <c r="G12" i="60223"/>
  <c r="G13" i="60245"/>
  <c r="G12" i="60245"/>
  <c r="G11" i="60245"/>
  <c r="L13" i="60223"/>
  <c r="L14" i="60223"/>
  <c r="L12" i="60223"/>
  <c r="H11" i="60223"/>
  <c r="I11" i="60223"/>
  <c r="J11" i="60223"/>
  <c r="K11" i="60223"/>
  <c r="L11" i="60223"/>
  <c r="F2" i="60245" l="1"/>
  <c r="B2" i="60245"/>
  <c r="B22" i="60245" s="1"/>
  <c r="E2" i="60245"/>
  <c r="E3" i="60245" s="1"/>
  <c r="C2" i="60245"/>
  <c r="D2" i="60245"/>
  <c r="D3" i="60245" s="1"/>
  <c r="D21" i="60245" l="1"/>
  <c r="D22" i="60245"/>
  <c r="F21" i="60245"/>
  <c r="F22" i="60245"/>
  <c r="C21" i="60245"/>
  <c r="C22" i="60245"/>
  <c r="E21" i="60245"/>
  <c r="E22" i="60245"/>
  <c r="B21" i="60245"/>
  <c r="D19" i="60245"/>
  <c r="F19" i="60245"/>
  <c r="C19" i="60245"/>
  <c r="E19" i="60245"/>
  <c r="B19" i="60245"/>
  <c r="D17" i="60245"/>
  <c r="F17" i="60245"/>
  <c r="C17" i="60245"/>
  <c r="E17" i="60245"/>
  <c r="B17" i="60245"/>
  <c r="F11" i="60245"/>
  <c r="C33" i="60245"/>
  <c r="E41" i="60245"/>
  <c r="D34" i="60245"/>
  <c r="B33" i="60245"/>
  <c r="F37" i="60245"/>
  <c r="F34" i="60245"/>
  <c r="C41" i="60245"/>
  <c r="F23" i="60245"/>
  <c r="F25" i="60245"/>
  <c r="F15" i="60245"/>
  <c r="D33" i="60245"/>
  <c r="D39" i="60245"/>
  <c r="E43" i="60245"/>
  <c r="D15" i="60245"/>
  <c r="D24" i="60245"/>
  <c r="D37" i="60245"/>
  <c r="D30" i="60245"/>
  <c r="D31" i="60245"/>
  <c r="D35" i="60245"/>
  <c r="C11" i="60245"/>
  <c r="C34" i="60245"/>
  <c r="D41" i="60245"/>
  <c r="D29" i="60245"/>
  <c r="D11" i="60245"/>
  <c r="C9" i="60245"/>
  <c r="C40" i="60245"/>
  <c r="C24" i="60245"/>
  <c r="C30" i="60245"/>
  <c r="C15" i="60245"/>
  <c r="C23" i="60245"/>
  <c r="C35" i="60245"/>
  <c r="C29" i="60245"/>
  <c r="C42" i="60245"/>
  <c r="C37" i="60245"/>
  <c r="I10" i="60245"/>
  <c r="C31" i="60245"/>
  <c r="C25" i="60245"/>
  <c r="C10" i="60245"/>
  <c r="C13" i="60245"/>
  <c r="C38" i="60245"/>
  <c r="C14" i="60245"/>
  <c r="C36" i="60245"/>
  <c r="C43" i="60245"/>
  <c r="C27" i="60245"/>
  <c r="C39" i="60245"/>
  <c r="H10" i="60245"/>
  <c r="B35" i="60245"/>
  <c r="B41" i="60245"/>
  <c r="B37" i="60245"/>
  <c r="B36" i="60245"/>
  <c r="B27" i="60245"/>
  <c r="B31" i="60245"/>
  <c r="B38" i="60245"/>
  <c r="B9" i="60245"/>
  <c r="B39" i="60245"/>
  <c r="B10" i="60245"/>
  <c r="B24" i="60245"/>
  <c r="B43" i="60245"/>
  <c r="B34" i="60245"/>
  <c r="B13" i="60245"/>
  <c r="B14" i="60245"/>
  <c r="B42" i="60245"/>
  <c r="B15" i="60245"/>
  <c r="B11" i="60245"/>
  <c r="B25" i="60245"/>
  <c r="B29" i="60245"/>
  <c r="F35" i="60245"/>
  <c r="F31" i="60245"/>
  <c r="F24" i="60245"/>
  <c r="F13" i="60245"/>
  <c r="F3" i="60245"/>
  <c r="F30" i="60245"/>
  <c r="F10" i="60245"/>
  <c r="F43" i="60245"/>
  <c r="F42" i="60245"/>
  <c r="F38" i="60245"/>
  <c r="L10" i="60245"/>
  <c r="F14" i="60245"/>
  <c r="F39" i="60245"/>
  <c r="F33" i="60245"/>
  <c r="F27" i="60245"/>
  <c r="F36" i="60245"/>
  <c r="F41" i="60245"/>
  <c r="F40" i="60245"/>
  <c r="F29" i="60245"/>
  <c r="F9" i="60245"/>
  <c r="E13" i="60245"/>
  <c r="E27" i="60245"/>
  <c r="E23" i="60245"/>
  <c r="E24" i="60245"/>
  <c r="E11" i="60245"/>
  <c r="E15" i="60245"/>
  <c r="E9" i="60245"/>
  <c r="E33" i="60245"/>
  <c r="E10" i="60245"/>
  <c r="K10" i="60245"/>
  <c r="E35" i="60245"/>
  <c r="E30" i="60245"/>
  <c r="E40" i="60245"/>
  <c r="E31" i="60245"/>
  <c r="E38" i="60245"/>
  <c r="E25" i="60245"/>
  <c r="E36" i="60245"/>
  <c r="E42" i="60245"/>
  <c r="E34" i="60245"/>
  <c r="E39" i="60245"/>
  <c r="E29" i="60245"/>
  <c r="E37" i="60245"/>
  <c r="B23" i="60245"/>
  <c r="B40" i="60245"/>
  <c r="E14" i="60245"/>
  <c r="B30" i="60245"/>
  <c r="D27" i="60245"/>
  <c r="D9" i="60245"/>
  <c r="D40" i="60245"/>
  <c r="D13" i="60245"/>
  <c r="D42" i="60245"/>
  <c r="D25" i="60245"/>
  <c r="D38" i="60245"/>
  <c r="D23" i="60245"/>
  <c r="D43" i="60245"/>
  <c r="J10" i="60245"/>
  <c r="D10" i="60245"/>
  <c r="D36" i="60245"/>
  <c r="D14" i="60245"/>
  <c r="L13" i="60245" l="1"/>
  <c r="J13" i="60245"/>
  <c r="I13" i="60245"/>
  <c r="K12" i="60245"/>
  <c r="H13" i="60245"/>
  <c r="I12" i="60245"/>
  <c r="H12" i="60245"/>
  <c r="J11" i="60245"/>
  <c r="K11" i="60245"/>
  <c r="L12" i="60245"/>
  <c r="H11" i="60245"/>
  <c r="K13" i="60245"/>
  <c r="L11" i="60245"/>
  <c r="F45" i="60245"/>
  <c r="E45" i="60245"/>
  <c r="I11" i="60245"/>
  <c r="J12" i="60245"/>
</calcChain>
</file>

<file path=xl/sharedStrings.xml><?xml version="1.0" encoding="utf-8"?>
<sst xmlns="http://schemas.openxmlformats.org/spreadsheetml/2006/main" count="1340" uniqueCount="556">
  <si>
    <t>Cumuls annuels</t>
  </si>
  <si>
    <t>DEPENSES TOTALES</t>
  </si>
  <si>
    <t>Opérations mensuelles</t>
  </si>
  <si>
    <t>Opérations</t>
  </si>
  <si>
    <t>Total</t>
  </si>
  <si>
    <t>Variation</t>
  </si>
  <si>
    <t>Période</t>
  </si>
  <si>
    <t xml:space="preserve">                         </t>
  </si>
  <si>
    <t>Ménages</t>
  </si>
  <si>
    <t>Eclairage public</t>
  </si>
  <si>
    <t>SOLDE GLOBAL ( base engagements )</t>
  </si>
  <si>
    <t>SOLDE GLOBAL (base caisse)</t>
  </si>
  <si>
    <t>TOTAL</t>
  </si>
  <si>
    <t>Gasoil</t>
  </si>
  <si>
    <t>Pétrole Lampant</t>
  </si>
  <si>
    <t>RECETTES  TOTALES ET DONS</t>
  </si>
  <si>
    <t>SA</t>
  </si>
  <si>
    <t>SARL</t>
  </si>
  <si>
    <t>EI</t>
  </si>
  <si>
    <t>Cours internationaux</t>
  </si>
  <si>
    <t>Réseau Sud</t>
  </si>
  <si>
    <t xml:space="preserve">Réseau Nord </t>
  </si>
  <si>
    <t>Voyageur (nb)</t>
  </si>
  <si>
    <t>Hydraulique</t>
  </si>
  <si>
    <t>Thermique</t>
  </si>
  <si>
    <t>Prix moyen (Ar/KWh)</t>
  </si>
  <si>
    <t>Consommation d'électricité  (MWh)</t>
  </si>
  <si>
    <t>Production (MWh)</t>
  </si>
  <si>
    <t>Autres</t>
  </si>
  <si>
    <t>Totale</t>
  </si>
  <si>
    <t>Domestique</t>
  </si>
  <si>
    <t>Bornes fontaine</t>
  </si>
  <si>
    <t>Gros consommateurs</t>
  </si>
  <si>
    <t>Collectivités et Administration</t>
  </si>
  <si>
    <t>Parité Ariary/Euro</t>
  </si>
  <si>
    <t>Parité Ariary/USD</t>
  </si>
  <si>
    <t>Parité Ariary/DTS</t>
  </si>
  <si>
    <t>Base monétaire</t>
  </si>
  <si>
    <t>Système bancaire</t>
  </si>
  <si>
    <t>Autres créances nettes</t>
  </si>
  <si>
    <t>CREDIT A L'ECONOMIE (Milliards d'ARIARY)</t>
  </si>
  <si>
    <t>CREDIT A L'ETAT (Milliards d'ARIARY)</t>
  </si>
  <si>
    <t>Taux de base MIN</t>
  </si>
  <si>
    <t>Taux de base MAX</t>
  </si>
  <si>
    <t>Taux débiteur MIN</t>
  </si>
  <si>
    <t>Taux débiteur MAX</t>
  </si>
  <si>
    <t>Taux créditeur MIN</t>
  </si>
  <si>
    <t>Taux créditeur MAX</t>
  </si>
  <si>
    <t>Nouvelles immatriculations</t>
  </si>
  <si>
    <t>PRODUIT INTERIEUR BRUT</t>
  </si>
  <si>
    <t>Secteur Tertiaire</t>
  </si>
  <si>
    <t>Agriculture</t>
  </si>
  <si>
    <t>Elevage et pêche</t>
  </si>
  <si>
    <t>Sylviculture</t>
  </si>
  <si>
    <t>Energie</t>
  </si>
  <si>
    <t>Matériaux de construction</t>
  </si>
  <si>
    <t>Telecommunications</t>
  </si>
  <si>
    <t>Commerce</t>
  </si>
  <si>
    <t>Banque</t>
  </si>
  <si>
    <t>Assurance</t>
  </si>
  <si>
    <t>PRIMAIRE</t>
  </si>
  <si>
    <t>SECONDAIRE</t>
  </si>
  <si>
    <t>TERTIAIRE</t>
  </si>
  <si>
    <t>SECTEUR PRIMAIRE</t>
  </si>
  <si>
    <t>SECTEUR SECONDAIRE</t>
  </si>
  <si>
    <t>Agro-indus.</t>
  </si>
  <si>
    <t>Indus.Extra.</t>
  </si>
  <si>
    <t>Indus. Alimen</t>
  </si>
  <si>
    <t>Indus. Boissons</t>
  </si>
  <si>
    <t>Indus.Tabac</t>
  </si>
  <si>
    <t>I.Corps gras</t>
  </si>
  <si>
    <t>Pharmacie</t>
  </si>
  <si>
    <t>Indus. Textile</t>
  </si>
  <si>
    <t>I. Cuir</t>
  </si>
  <si>
    <t>I. Bois</t>
  </si>
  <si>
    <t>Mat.Const.</t>
  </si>
  <si>
    <t>I. Metallique</t>
  </si>
  <si>
    <t>Mat. Transport</t>
  </si>
  <si>
    <t>Appareil Elect</t>
  </si>
  <si>
    <t>I.papier</t>
  </si>
  <si>
    <t>ZFI</t>
  </si>
  <si>
    <t>SECTEUR TERTIAIRE+BTP</t>
  </si>
  <si>
    <t>B.T.P</t>
  </si>
  <si>
    <t>Transports de marchandises )</t>
  </si>
  <si>
    <t>Transports de voyageurs    (</t>
  </si>
  <si>
    <t>Auxi. Transport</t>
  </si>
  <si>
    <t>Services rd. indiv. aux ménages  )</t>
  </si>
  <si>
    <t>Administration</t>
  </si>
  <si>
    <t>Marchandise (T)</t>
  </si>
  <si>
    <t>PIB</t>
  </si>
  <si>
    <t>Consommation de Produits pétroliers (en m3)</t>
  </si>
  <si>
    <t>Taux d'intérêt des banques commerciales (%)</t>
  </si>
  <si>
    <t>MADAGASCAR</t>
  </si>
  <si>
    <t>ENSEMBLE</t>
  </si>
  <si>
    <t xml:space="preserve">Total en valeur </t>
  </si>
  <si>
    <t>Biens alimentaires</t>
  </si>
  <si>
    <t>Prix moyen (Ar/m3)</t>
  </si>
  <si>
    <t>Assurances</t>
  </si>
  <si>
    <t>Secteur Primaire</t>
  </si>
  <si>
    <t>Secteur Secondaire</t>
  </si>
  <si>
    <t>Pétrole lampant</t>
  </si>
  <si>
    <t>Produits locaux</t>
  </si>
  <si>
    <t>Produits importés</t>
  </si>
  <si>
    <t>Minerais</t>
  </si>
  <si>
    <t>Ciment</t>
  </si>
  <si>
    <t>Café</t>
  </si>
  <si>
    <t>Fruits</t>
  </si>
  <si>
    <t>Total Réseaux confondus</t>
  </si>
  <si>
    <t>Réseau National</t>
  </si>
  <si>
    <t>Réseau Régional</t>
  </si>
  <si>
    <t>Réseau Long Courrier</t>
  </si>
  <si>
    <t>Débarquants</t>
  </si>
  <si>
    <t>Embarquants</t>
  </si>
  <si>
    <t>Unité : Nombre</t>
  </si>
  <si>
    <t>Débarqués</t>
  </si>
  <si>
    <t>Embarqués</t>
  </si>
  <si>
    <t>Prix moyens pondérés des produits pétroliers (en Ar/litre)</t>
  </si>
  <si>
    <t>FINANCEMENT</t>
  </si>
  <si>
    <t>EXTERIEUR NET</t>
  </si>
  <si>
    <t>INTERIEUR NET</t>
  </si>
  <si>
    <t>RECETTES ET DEPENSES</t>
  </si>
  <si>
    <t>Coffee, Robusta, International Coffee Organization New York cash price, ex-dock New York, US cents per pound</t>
  </si>
  <si>
    <t>US$/MT</t>
  </si>
  <si>
    <t>US cents/pound</t>
  </si>
  <si>
    <t>US$/baril</t>
  </si>
  <si>
    <t>Crude Oil (petroleum),  Dated Brent, light blend 38 API, fob U.K.</t>
  </si>
  <si>
    <t>Riz</t>
  </si>
  <si>
    <t>p</t>
  </si>
  <si>
    <t>e = Estimations     p = Provisoires</t>
  </si>
  <si>
    <t>Total Réseaux confondus (T)</t>
  </si>
  <si>
    <t>Réseau National (T)</t>
  </si>
  <si>
    <t>Réseau Régional (T)</t>
  </si>
  <si>
    <t>Réseau Long Courrier (T)</t>
  </si>
  <si>
    <t xml:space="preserve">Véhicules usagés </t>
  </si>
  <si>
    <t>Industries et services</t>
  </si>
  <si>
    <t>Total marché</t>
  </si>
  <si>
    <t>Importations CAF</t>
  </si>
  <si>
    <t>Exportations FOB</t>
  </si>
  <si>
    <t>Vanille</t>
  </si>
  <si>
    <t>Crevette</t>
  </si>
  <si>
    <t>Zones Franches</t>
  </si>
  <si>
    <t>Sucre</t>
  </si>
  <si>
    <t>Equipement</t>
  </si>
  <si>
    <t>Administration Publique</t>
  </si>
  <si>
    <t>Gens de maison</t>
  </si>
  <si>
    <t>Industries</t>
  </si>
  <si>
    <t>Enseignement  Association réligieuse  Organisation</t>
  </si>
  <si>
    <t>Commerce  Transport  Autres activités connexes</t>
  </si>
  <si>
    <t>Agriculture   Elevage   Pêche</t>
  </si>
  <si>
    <t>Services  Banques   Assurances</t>
  </si>
  <si>
    <t>Services récréatifs  Tourisme   Loisir</t>
  </si>
  <si>
    <r>
      <t>Source :</t>
    </r>
    <r>
      <rPr>
        <sz val="8"/>
        <rFont val="Arial"/>
        <family val="2"/>
      </rPr>
      <t xml:space="preserve"> CNaPS</t>
    </r>
  </si>
  <si>
    <t xml:space="preserve">     Recettes   totales         </t>
  </si>
  <si>
    <t xml:space="preserve">          Recettes budgétaires</t>
  </si>
  <si>
    <t xml:space="preserve">               Recettes fiscales          </t>
  </si>
  <si>
    <t xml:space="preserve">               Recettes  non  fiscales          </t>
  </si>
  <si>
    <t xml:space="preserve">     Dons</t>
  </si>
  <si>
    <t xml:space="preserve">          Dons courants</t>
  </si>
  <si>
    <t xml:space="preserve">          Dons en capital</t>
  </si>
  <si>
    <t xml:space="preserve">     Dépenses courantes</t>
  </si>
  <si>
    <t xml:space="preserve">          Dépenses budgétaires   </t>
  </si>
  <si>
    <t xml:space="preserve">               Personnel</t>
  </si>
  <si>
    <t xml:space="preserve">               Fonctionnement</t>
  </si>
  <si>
    <t xml:space="preserve">                Intérêts  sur dette extérieure          </t>
  </si>
  <si>
    <t xml:space="preserve">                Intérêts  sur dette intérieure          </t>
  </si>
  <si>
    <t xml:space="preserve">          Autres opérations nettes du Trésor (+ / -)</t>
  </si>
  <si>
    <t xml:space="preserve">          Dépenses de fonctionnement  FCV</t>
  </si>
  <si>
    <t xml:space="preserve">     Dépenses en capital</t>
  </si>
  <si>
    <t xml:space="preserve">          Financement intérieur </t>
  </si>
  <si>
    <t xml:space="preserve">          Financement extérieur         </t>
  </si>
  <si>
    <t xml:space="preserve">            Système bancaire excluant variation de change</t>
  </si>
  <si>
    <t xml:space="preserve">            Système  non bancaire</t>
  </si>
  <si>
    <t xml:space="preserve">                  Impôts sur les revenus, bénéfices et gains</t>
  </si>
  <si>
    <t xml:space="preserve">                  Impôts sur les biens et services</t>
  </si>
  <si>
    <t xml:space="preserve">                  Autres recettes fiscales</t>
  </si>
  <si>
    <t xml:space="preserve">                  Droits et taxes s/ le commerce extérieur</t>
  </si>
  <si>
    <t xml:space="preserve">                  Impôts sur la propriété</t>
  </si>
  <si>
    <t xml:space="preserve">                       dont Taxe s / valeur ajoutée          TVA</t>
  </si>
  <si>
    <t xml:space="preserve">                              Taxe s / produits pétroliers    TPP</t>
  </si>
  <si>
    <t xml:space="preserve">                              TVA s / produits pétroliers     TVAPP  </t>
  </si>
  <si>
    <t xml:space="preserve">                              Taxe s / valeur ajoutée           TVA </t>
  </si>
  <si>
    <t xml:space="preserve">                       dont Droit de douanes                  DD      </t>
  </si>
  <si>
    <t>AVOIRS EXTERIEURS (Millions d'USD)</t>
  </si>
  <si>
    <t>Consommation (1000m3)</t>
  </si>
  <si>
    <t>Production totale d'eau traitée (1000m3)</t>
  </si>
  <si>
    <t>Libellés</t>
  </si>
  <si>
    <t>Avoirs extérieurs bruts</t>
  </si>
  <si>
    <t xml:space="preserve">          dont disponible</t>
  </si>
  <si>
    <t xml:space="preserve">Services </t>
  </si>
  <si>
    <t>Services rd. collect. aux ménages(</t>
  </si>
  <si>
    <t>Serv. banc. non imputes</t>
  </si>
  <si>
    <t>ANTANANARIVO*</t>
  </si>
  <si>
    <t>AGREGATS MONETAIRES (Milliards d'ARIARY)</t>
  </si>
  <si>
    <t>Masse monétaire M3</t>
  </si>
  <si>
    <t>SECTEURS</t>
  </si>
  <si>
    <t>Ensemble</t>
  </si>
  <si>
    <t>Femme</t>
  </si>
  <si>
    <t>Homme</t>
  </si>
  <si>
    <t>Au plus éducation de base</t>
  </si>
  <si>
    <t>Secondaire</t>
  </si>
  <si>
    <t>Supérieur</t>
  </si>
  <si>
    <t>Source: www.imf.org/external/np/res/commod/index.aspx</t>
  </si>
  <si>
    <t>Véhicules à 4 roues</t>
  </si>
  <si>
    <t>Véhicules à 2 roues</t>
  </si>
  <si>
    <t xml:space="preserve"> ENSEMBLE</t>
  </si>
  <si>
    <t xml:space="preserve"> Produits alimentaires</t>
  </si>
  <si>
    <t xml:space="preserve"> Produits locaux</t>
  </si>
  <si>
    <t xml:space="preserve"> Produits importés</t>
  </si>
  <si>
    <t xml:space="preserve"> PPN</t>
  </si>
  <si>
    <t xml:space="preserve"> RIZ</t>
  </si>
  <si>
    <t xml:space="preserve"> ENERGIE</t>
  </si>
  <si>
    <t>Inflation en pourcentage</t>
  </si>
  <si>
    <t>RIZ</t>
  </si>
  <si>
    <t>Effectif des établissements nouvellement créés par forme juridique</t>
  </si>
  <si>
    <t>p = Provisoires</t>
  </si>
  <si>
    <t>Apport en devises des visiteurs non-résidents (millions de DTS)</t>
  </si>
  <si>
    <t>Arrivées des visiteurs 
non-résidents aux frontières</t>
  </si>
  <si>
    <t>ENSEMBLE DES ENTREPRISES</t>
  </si>
  <si>
    <t>SOLDE D'OPINION PAR BRANCHE D'ACTIVITE (%)</t>
  </si>
  <si>
    <t>Agriculture, élevage et sylviculture</t>
  </si>
  <si>
    <t>Pêche</t>
  </si>
  <si>
    <t>Industrie alimentaires</t>
  </si>
  <si>
    <t>TABAC</t>
  </si>
  <si>
    <t>Textiles</t>
  </si>
  <si>
    <t>Activités de fabrication</t>
  </si>
  <si>
    <t>ENERGIE</t>
  </si>
  <si>
    <t>BTP</t>
  </si>
  <si>
    <t>Transports</t>
  </si>
  <si>
    <t>Banques</t>
  </si>
  <si>
    <t>EDUCATION</t>
  </si>
  <si>
    <t>SANTE</t>
  </si>
  <si>
    <t>Activités de services personnels</t>
  </si>
  <si>
    <t>Source : Enquête Opinion auprès des entreprises 2013, INSTAT/DSY.</t>
  </si>
  <si>
    <t xml:space="preserve">      Hausse de la production</t>
  </si>
  <si>
    <t xml:space="preserve">      Stabilité de la production</t>
  </si>
  <si>
    <t xml:space="preserve">      Baisse de la production</t>
  </si>
  <si>
    <t xml:space="preserve">      Solde d'opinion (%)</t>
  </si>
  <si>
    <t xml:space="preserve">      Hausse des prix</t>
  </si>
  <si>
    <t xml:space="preserve">      Stabilité des prix</t>
  </si>
  <si>
    <t xml:space="preserve">      Baisse des prix</t>
  </si>
  <si>
    <t xml:space="preserve">      Hausse du nombre d'emplois</t>
  </si>
  <si>
    <t xml:space="preserve">      Stabilité du nombre d'emplois</t>
  </si>
  <si>
    <t xml:space="preserve">      Baisse du nombre d'emplois</t>
  </si>
  <si>
    <t>Tableau 5 : Appréciation des entreprises sur le climat des affaires en 2013</t>
  </si>
  <si>
    <t xml:space="preserve">      Moyenne</t>
  </si>
  <si>
    <t xml:space="preserve">      Bonne</t>
  </si>
  <si>
    <t xml:space="preserve">      Médiocre</t>
  </si>
  <si>
    <t xml:space="preserve">Insuffisance de la demande </t>
  </si>
  <si>
    <t xml:space="preserve">Difficultés de trésorerie </t>
  </si>
  <si>
    <t xml:space="preserve">Manque de main d’œuvre qualifiée </t>
  </si>
  <si>
    <t xml:space="preserve">Insécurité </t>
  </si>
  <si>
    <t>Pression fiscale élevée</t>
  </si>
  <si>
    <t xml:space="preserve">    LES FACTEURS LIMITANT LA PRODUCTION</t>
  </si>
  <si>
    <t>Entreprises par forme juridique</t>
  </si>
  <si>
    <t xml:space="preserve">Concurrence déloyale </t>
  </si>
  <si>
    <t>Trop d'importation des produits similaires</t>
  </si>
  <si>
    <t xml:space="preserve">Obsolescence de l'équipement actuel </t>
  </si>
  <si>
    <r>
      <t>2</t>
    </r>
    <r>
      <rPr>
        <b/>
        <vertAlign val="superscript"/>
        <sz val="9"/>
        <color theme="1"/>
        <rFont val="Calibri"/>
        <family val="2"/>
        <scheme val="minor"/>
      </rPr>
      <t>nd</t>
    </r>
    <r>
      <rPr>
        <b/>
        <sz val="11"/>
        <color theme="1"/>
        <rFont val="Calibri"/>
        <family val="2"/>
        <scheme val="minor"/>
      </rPr>
      <t xml:space="preserve"> trimestre 
par rapport au 1</t>
    </r>
    <r>
      <rPr>
        <b/>
        <vertAlign val="superscript"/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 xml:space="preserve"> trimestre</t>
    </r>
  </si>
  <si>
    <r>
      <t>3</t>
    </r>
    <r>
      <rPr>
        <b/>
        <vertAlign val="superscript"/>
        <sz val="11"/>
        <color theme="1"/>
        <rFont val="Calibri"/>
        <family val="2"/>
        <scheme val="minor"/>
      </rPr>
      <t>ème</t>
    </r>
    <r>
      <rPr>
        <b/>
        <sz val="11"/>
        <color theme="1"/>
        <rFont val="Calibri"/>
        <family val="2"/>
        <scheme val="minor"/>
      </rPr>
      <t xml:space="preserve"> trimestre 
par rapport au 2</t>
    </r>
    <r>
      <rPr>
        <b/>
        <vertAlign val="superscript"/>
        <sz val="11"/>
        <color theme="1"/>
        <rFont val="Calibri"/>
        <family val="2"/>
        <scheme val="minor"/>
      </rPr>
      <t>nd</t>
    </r>
    <r>
      <rPr>
        <b/>
        <sz val="11"/>
        <color theme="1"/>
        <rFont val="Calibri"/>
        <family val="2"/>
        <scheme val="minor"/>
      </rPr>
      <t xml:space="preserve"> trimestre</t>
    </r>
  </si>
  <si>
    <r>
      <t>Perspective d'évolution au 4</t>
    </r>
    <r>
      <rPr>
        <b/>
        <vertAlign val="superscript"/>
        <sz val="11"/>
        <color theme="1"/>
        <rFont val="Calibri"/>
        <family val="2"/>
        <scheme val="minor"/>
      </rPr>
      <t>ème</t>
    </r>
    <r>
      <rPr>
        <b/>
        <sz val="11"/>
        <color theme="1"/>
        <rFont val="Calibri"/>
        <family val="2"/>
        <scheme val="minor"/>
      </rPr>
      <t xml:space="preserve"> trimestre</t>
    </r>
  </si>
  <si>
    <r>
      <t>2</t>
    </r>
    <r>
      <rPr>
        <b/>
        <vertAlign val="superscript"/>
        <sz val="11"/>
        <color theme="1"/>
        <rFont val="Calibri"/>
        <family val="2"/>
        <scheme val="minor"/>
      </rPr>
      <t>nd</t>
    </r>
    <r>
      <rPr>
        <b/>
        <sz val="11"/>
        <color theme="1"/>
        <rFont val="Calibri"/>
        <family val="2"/>
        <scheme val="minor"/>
      </rPr>
      <t xml:space="preserve"> trim. 2013
par rapport au 2</t>
    </r>
    <r>
      <rPr>
        <b/>
        <vertAlign val="superscript"/>
        <sz val="11"/>
        <color theme="1"/>
        <rFont val="Calibri"/>
        <family val="2"/>
        <scheme val="minor"/>
      </rPr>
      <t>nd</t>
    </r>
    <r>
      <rPr>
        <b/>
        <sz val="11"/>
        <color theme="1"/>
        <rFont val="Calibri"/>
        <family val="2"/>
        <scheme val="minor"/>
      </rPr>
      <t xml:space="preserve"> trim. 2012</t>
    </r>
  </si>
  <si>
    <t xml:space="preserve">Autres </t>
  </si>
  <si>
    <t>Tableau 2 : Opinion des entreprises sur l'évolution de la production en 2013</t>
  </si>
  <si>
    <t>Tableau 3 : Opinion des entreprises sur l'évolution des prix en 2013</t>
  </si>
  <si>
    <t>Tableau 4 : Opinion des entreprises sur l'évolution du nombre d'emplois en 2013</t>
  </si>
  <si>
    <t>Part (%) des entreprises ayant déclaré :</t>
  </si>
  <si>
    <t xml:space="preserve">Coût de l'énergie </t>
  </si>
  <si>
    <t>Difficulté d'accès au financement</t>
  </si>
  <si>
    <t xml:space="preserve">Difficultés d'approvisionnement </t>
  </si>
  <si>
    <t>ND</t>
  </si>
  <si>
    <t>Fabrication de produits à base de tabac</t>
  </si>
  <si>
    <t xml:space="preserve">Fabrication de textiles </t>
  </si>
  <si>
    <t>Industrie des Cuirs et Chaussures</t>
  </si>
  <si>
    <t>Industrie du Bois (sauf fabrication de meubles)</t>
  </si>
  <si>
    <t>Fabrication de produits minéraux non métalliques</t>
  </si>
  <si>
    <t>Fabrication d’ouvrage en métaux</t>
  </si>
  <si>
    <t>Fabrication de meubles ; Activités de fabrication nca</t>
  </si>
  <si>
    <t>Récupération</t>
  </si>
  <si>
    <t>Industrie de boissons et Fabrication de produits 
alimentaires</t>
  </si>
  <si>
    <t>Fabrication de papier, de carton et d'articles 
en papier et carton</t>
  </si>
  <si>
    <t>Edition et imprimerie et reproduction supports 
enregistrés</t>
  </si>
  <si>
    <t>Fabrication d'articles en caoutchouc et 
en matières plastiques</t>
  </si>
  <si>
    <t>Produits chimiques -Produits pharmaceutiques 
- Corps Gras</t>
  </si>
  <si>
    <t>Fabrication d'instruments médicaux, de précision, 
d'optique et d'horlogerie</t>
  </si>
  <si>
    <t>CITI</t>
  </si>
  <si>
    <t>-</t>
  </si>
  <si>
    <t>Code</t>
  </si>
  <si>
    <t>Nomenclature</t>
  </si>
  <si>
    <t/>
  </si>
  <si>
    <t>Services rendus aux Entreprises</t>
  </si>
  <si>
    <t>TAUX DE CHANGE MOYEN</t>
  </si>
  <si>
    <t>Véhicules particuliers  (VP)</t>
  </si>
  <si>
    <t>Effectif des établissements nouvellement créés à Madagascar</t>
  </si>
  <si>
    <r>
      <t>Source</t>
    </r>
    <r>
      <rPr>
        <b/>
        <sz val="36"/>
        <rFont val="Arial"/>
        <family val="2"/>
      </rPr>
      <t xml:space="preserve"> : BFM</t>
    </r>
  </si>
  <si>
    <t>Taux directeur de la BFM</t>
  </si>
  <si>
    <t>SIFIM</t>
  </si>
  <si>
    <t>PIB aux prix d'acquisition</t>
  </si>
  <si>
    <t>Ressources disponibles totales</t>
  </si>
  <si>
    <t>Dépenses de consommation finale</t>
  </si>
  <si>
    <t xml:space="preserve">Dépenses de consommation finale des Administrations </t>
  </si>
  <si>
    <t>Formation brute de capital</t>
  </si>
  <si>
    <t>Formation brute de capital fixe</t>
  </si>
  <si>
    <t>Variation des stocks</t>
  </si>
  <si>
    <t>Dépenses de consommation finale des Ménages</t>
  </si>
  <si>
    <t>Tableau 1 : COMPTES NATIONAUX REBASES
Origines et emplois des ressources aux prix courants
(Année de base 2007)</t>
  </si>
  <si>
    <t>(en milliards d'Ariary)</t>
  </si>
  <si>
    <t>Source : Institut National de la Statistique/Direction des Synthèses Economiques</t>
  </si>
  <si>
    <t>Note: (*) version provisoire; SIFIM : Service d'Intermédiation Financière Indirectement Mesuré ("Charges non imputées", sous les anciens comptes)</t>
  </si>
  <si>
    <t>LFR 2018</t>
  </si>
  <si>
    <t>Réal. 2018</t>
  </si>
  <si>
    <t>Taux de croissance PIB aux prix d'acquisition</t>
  </si>
  <si>
    <t xml:space="preserve">   Importations</t>
  </si>
  <si>
    <t xml:space="preserve">   Exportations</t>
  </si>
  <si>
    <t>PIB aux prix de base</t>
  </si>
  <si>
    <t>Impôts sur les produits</t>
  </si>
  <si>
    <t>Importations nettes</t>
  </si>
  <si>
    <t>Dépenses de consommation finale des ménages</t>
  </si>
  <si>
    <t>Super Carburant SP95</t>
  </si>
  <si>
    <t>Super Carburant        SP 95</t>
  </si>
  <si>
    <t>Tableau 1 : Origines et emplois des ressources aux prix constants (en milliards d'Ariary)</t>
  </si>
  <si>
    <t>Tableau 2 : Origines et emplois des ressources aux prix courants (en milliards d'Ariary)</t>
  </si>
  <si>
    <t>Tableau 4 : Inflation annuelle</t>
  </si>
  <si>
    <t>Tableau 9 : Contribution des branches d'activités à la croissance</t>
  </si>
  <si>
    <t>Tableau 10 : Inflation annuelle par branche d'activité</t>
  </si>
  <si>
    <t>Sugar, Free Market, Coffee Sugar and Cocoa Exchange (CSCE) contract no.11 nearest future position, US cents per pound</t>
  </si>
  <si>
    <t>Thailand Whiteleg Shrimp 70 Shrimps/Kg Spot Price</t>
  </si>
  <si>
    <t>Crédits à court terme</t>
  </si>
  <si>
    <t>Crédits à moyen et long terme</t>
  </si>
  <si>
    <t>nd = Non disponibles</t>
  </si>
  <si>
    <t>Opérations mensuelles (Données cumulées sur une année, en milliards d'Ariary)</t>
  </si>
  <si>
    <t>Taux des facilités de dépôt</t>
  </si>
  <si>
    <t>Taux des facilités de prêt marginal</t>
  </si>
  <si>
    <t>nd : non disponible</t>
  </si>
  <si>
    <t>US$/kilogram</t>
  </si>
  <si>
    <t xml:space="preserve">Fabrication d'articles d'habillements </t>
  </si>
  <si>
    <t>Produits miniers</t>
  </si>
  <si>
    <t>Rice, 5 percent broken milled white rice, Thailand nominal price quote, US$ per metric ton</t>
  </si>
  <si>
    <t>nd</t>
  </si>
  <si>
    <t>Source: Ministère du Tourisme</t>
  </si>
  <si>
    <t>Source : MTM</t>
  </si>
  <si>
    <t xml:space="preserve">Importations nettes de biens et services </t>
  </si>
  <si>
    <t>Dépenses de consommation finale des Administrations Publiques et des ISBLSM</t>
  </si>
  <si>
    <t xml:space="preserve">Dépenses de consommation finale des Ménages </t>
  </si>
  <si>
    <t>2014 (*)</t>
  </si>
  <si>
    <t>2015 (*)</t>
  </si>
  <si>
    <t>2016 (*)</t>
  </si>
  <si>
    <t>Elevage, pêche</t>
  </si>
  <si>
    <t>Industrie exctractive</t>
  </si>
  <si>
    <t>Alimentaire, boisson, tabac</t>
  </si>
  <si>
    <t>Textile</t>
  </si>
  <si>
    <t>Bois, papiers, imprimerie</t>
  </si>
  <si>
    <t>Industrie métallique</t>
  </si>
  <si>
    <t>Machine, matériels  électriques</t>
  </si>
  <si>
    <t>Industries diverses</t>
  </si>
  <si>
    <t>Electricité, eau, gaz</t>
  </si>
  <si>
    <t>Commerce, entretiens, réparations</t>
  </si>
  <si>
    <t>Hôtel, restaurant</t>
  </si>
  <si>
    <t>Transport</t>
  </si>
  <si>
    <t>Poste et télécommunication</t>
  </si>
  <si>
    <t>Banque, assurance</t>
  </si>
  <si>
    <t>Services aux entreprises</t>
  </si>
  <si>
    <t xml:space="preserve">Education </t>
  </si>
  <si>
    <t xml:space="preserve">Santé </t>
  </si>
  <si>
    <t>Services rendus aux ménages</t>
  </si>
  <si>
    <t>Alimentaire, baoisson, tabac</t>
  </si>
  <si>
    <t>Codes des branches d'activité</t>
  </si>
  <si>
    <t>Branches d'activité</t>
  </si>
  <si>
    <t>2018:Q4</t>
  </si>
  <si>
    <t>2019:Q1</t>
  </si>
  <si>
    <t>2019:Q2</t>
  </si>
  <si>
    <t>2019:Q3</t>
  </si>
  <si>
    <t>2019:Q4</t>
  </si>
  <si>
    <t>2020:Q1</t>
  </si>
  <si>
    <t>2020:Q2</t>
  </si>
  <si>
    <t>2020:Q3</t>
  </si>
  <si>
    <t>2020:Q4</t>
  </si>
  <si>
    <t>2021:Q1</t>
  </si>
  <si>
    <t>2021:Q2</t>
  </si>
  <si>
    <t>2021:Q3</t>
  </si>
  <si>
    <t>Industrie extractive</t>
  </si>
  <si>
    <t>Industries métalliques</t>
  </si>
  <si>
    <t>Machine, matériels électriques et industries diverses</t>
  </si>
  <si>
    <t>SECTEUR TERTIAIRE + BTP</t>
  </si>
  <si>
    <t>Education</t>
  </si>
  <si>
    <t>Santé</t>
  </si>
  <si>
    <t>SIFIM constants</t>
  </si>
  <si>
    <t>Impôts constants</t>
  </si>
  <si>
    <t>Note : (*) Les données ne sont pas corrigées des variations saisonnières ni des effets des jours ouvrables.</t>
  </si>
  <si>
    <t xml:space="preserve">Importations </t>
  </si>
  <si>
    <t xml:space="preserve">Exportations </t>
  </si>
  <si>
    <t>Tableau 5 : Valeur Ajoutée Brute par branche d'activité aux prix constants (en milliards d'Ariary)</t>
  </si>
  <si>
    <t>Tableau 6 : Valeur Ajoutée Brute par branche d'activité aux prix courants (en milliards d'Ariary)</t>
  </si>
  <si>
    <t>Tableau 7 : Taux de croissance annuel par branche d'activité</t>
  </si>
  <si>
    <t>Tableau 8 : Pondération des Branches d'activités</t>
  </si>
  <si>
    <t>Tableau 11 : Valeur ajoutée brute trimestrielle aux prix constants par branches d'activité en milliards d'Ariary</t>
  </si>
  <si>
    <t>Note : Les taux sont exprimés en pourcentage</t>
  </si>
  <si>
    <t>Tableau 12 : Taux de croissance en glissement annuel de la valeur ajoutée brute trimestrielle par branches d'activité</t>
  </si>
  <si>
    <t>Tableau 13 : Evolution  structurelle du tissu industriel (%)</t>
  </si>
  <si>
    <t>Tableau 14 : Evolution  de l’indice de production industrielle (IPI) par division (Entreprises IDE) (Année de référence: année n -1 = 100 (base mobile))</t>
  </si>
  <si>
    <t>Tableau 34 : Indicateurs du secteur tourisme</t>
  </si>
  <si>
    <t>Codes branches d'activité</t>
  </si>
  <si>
    <r>
      <rPr>
        <b/>
        <sz val="10"/>
        <rFont val="Times New Roman"/>
        <family val="1"/>
      </rPr>
      <t>Source</t>
    </r>
    <r>
      <rPr>
        <sz val="10"/>
        <rFont val="Times New Roman"/>
        <family val="1"/>
      </rPr>
      <t> : Enquête IDE/IPF 2015, BFM/INSTAT</t>
    </r>
  </si>
  <si>
    <r>
      <t>Source :</t>
    </r>
    <r>
      <rPr>
        <sz val="8"/>
        <rFont val="Times New Roman"/>
        <family val="1"/>
      </rPr>
      <t xml:space="preserve"> DSCVM / INSTAT</t>
    </r>
  </si>
  <si>
    <r>
      <t>Source :</t>
    </r>
    <r>
      <rPr>
        <sz val="8"/>
        <rFont val="Times New Roman"/>
        <family val="1"/>
      </rPr>
      <t xml:space="preserve"> DSE / INSTAT</t>
    </r>
  </si>
  <si>
    <r>
      <t>Source :</t>
    </r>
    <r>
      <rPr>
        <sz val="8"/>
        <rFont val="Times New Roman"/>
        <family val="1"/>
      </rPr>
      <t xml:space="preserve"> OMH</t>
    </r>
  </si>
  <si>
    <r>
      <t>Source :</t>
    </r>
    <r>
      <rPr>
        <sz val="8"/>
        <rFont val="Times New Roman"/>
        <family val="1"/>
      </rPr>
      <t xml:space="preserve"> JIRAMA</t>
    </r>
  </si>
  <si>
    <r>
      <t xml:space="preserve">Source : </t>
    </r>
    <r>
      <rPr>
        <sz val="8"/>
        <rFont val="Times New Roman"/>
        <family val="1"/>
      </rPr>
      <t>MTM</t>
    </r>
  </si>
  <si>
    <r>
      <t xml:space="preserve">Source : </t>
    </r>
    <r>
      <rPr>
        <sz val="8"/>
        <rFont val="Times New Roman"/>
        <family val="1"/>
      </rPr>
      <t>Ministère des Transports/S.A. ADEMA</t>
    </r>
  </si>
  <si>
    <r>
      <t xml:space="preserve">TOTAL </t>
    </r>
    <r>
      <rPr>
        <b/>
        <vertAlign val="superscript"/>
        <sz val="10"/>
        <rFont val="Times New Roman"/>
        <family val="1"/>
      </rPr>
      <t>(iii)</t>
    </r>
  </si>
  <si>
    <r>
      <t xml:space="preserve">Véhicules neufs immatriculés (VNI ou VNG) </t>
    </r>
    <r>
      <rPr>
        <b/>
        <vertAlign val="superscript"/>
        <sz val="8"/>
        <rFont val="Times New Roman"/>
        <family val="1"/>
      </rPr>
      <t>(i)</t>
    </r>
  </si>
  <si>
    <r>
      <t xml:space="preserve">Véhicules usagé immatriculé (VUI) </t>
    </r>
    <r>
      <rPr>
        <b/>
        <vertAlign val="superscript"/>
        <sz val="8"/>
        <rFont val="Times New Roman"/>
        <family val="1"/>
      </rPr>
      <t>(ii)</t>
    </r>
  </si>
  <si>
    <r>
      <t>Source :</t>
    </r>
    <r>
      <rPr>
        <sz val="8"/>
        <rFont val="Times New Roman"/>
        <family val="1"/>
      </rPr>
      <t xml:space="preserve"> Dir TANA / INSTAT</t>
    </r>
  </si>
  <si>
    <r>
      <t>Source</t>
    </r>
    <r>
      <rPr>
        <b/>
        <sz val="11"/>
        <rFont val="Times New Roman"/>
        <family val="1"/>
      </rPr>
      <t xml:space="preserve"> : DGT / MEF</t>
    </r>
  </si>
  <si>
    <r>
      <t>Source :</t>
    </r>
    <r>
      <rPr>
        <sz val="8"/>
        <rFont val="Times New Roman"/>
        <family val="1"/>
      </rPr>
      <t xml:space="preserve"> D S E / INSTAT</t>
    </r>
  </si>
  <si>
    <r>
      <t>Source :</t>
    </r>
    <r>
      <rPr>
        <sz val="10"/>
        <rFont val="Times New Roman"/>
        <family val="1"/>
      </rPr>
      <t xml:space="preserve"> DSCVM / INSTAT</t>
    </r>
  </si>
  <si>
    <t>Tableau 16 :  Glissement annuel des Indices de Prix à la Consommation</t>
  </si>
  <si>
    <t>Tableau 15 : Variation mensuelle des Indices de Prix à la Consommation</t>
  </si>
  <si>
    <t>Tableau 17 : Evolution mensuelle de la création d'établissements formels</t>
  </si>
  <si>
    <t>Tableau 18 : Evolution mensuelle de la création d'établissements formels par secteur</t>
  </si>
  <si>
    <t>Tableau 19 : Consommation de produits pétroliers</t>
  </si>
  <si>
    <t>Tableau 20 : Prix moyens mensuels pondérés des produits pétroliers</t>
  </si>
  <si>
    <t>Tableau 21 : Evolution mensuelle des production et consommation d'électricité</t>
  </si>
  <si>
    <t>Tableau 22 : Evolution mensuelle des production et consommation d'eau traitée par la JIRAMA</t>
  </si>
  <si>
    <t>Tableau 23 : Evolution mensuelle du trafic ferroviaire</t>
  </si>
  <si>
    <t>Tableau 24 : Evolution mensuelle des trafics de FRETS sur les 12 Aérodromes gérés par ADEMA</t>
  </si>
  <si>
    <t>Tableau 25 : Evolution mensuelle des trafics de PASSAGERS sur les 12 Aérodromes gérés par ADEMA</t>
  </si>
  <si>
    <t>Tableau 26 : Evolution mensuelle des travailleurs nouvellement affiliés à la CNaPS</t>
  </si>
  <si>
    <t>Tableau 28 : Nouvelles immatriculations de véhicules à Antananarivo</t>
  </si>
  <si>
    <t>Tableau 29 : Evolution des Opérations Globales du Trésor - RECETTES</t>
  </si>
  <si>
    <t>Tableau 30 : Evolution des Opérations Globales du Trésor - DEPENSES</t>
  </si>
  <si>
    <t xml:space="preserve">Tableau 31 : Evolution des indicateurs monétaires </t>
  </si>
  <si>
    <t>Tableau 32 : Evolution mensuelle des exportations (millions d'Ariary)</t>
  </si>
  <si>
    <t>Tableau 33 : Evolution mensuelle des importations (millions d'Ariary)</t>
  </si>
  <si>
    <t>nd = non disponibles</t>
  </si>
  <si>
    <t>Tableau 35 : Evolution mensuelle des prix internationaux des matières premières</t>
  </si>
  <si>
    <r>
      <rPr>
        <b/>
        <sz val="10"/>
        <rFont val="Times New Roman"/>
        <family val="1"/>
      </rPr>
      <t>Source</t>
    </r>
    <r>
      <rPr>
        <sz val="10"/>
        <rFont val="Times New Roman"/>
        <family val="1"/>
      </rPr>
      <t xml:space="preserve"> : DCNM/INSTAT ou  https://www.instat.mg/thematique/comptes-nationaux</t>
    </r>
  </si>
  <si>
    <r>
      <t>Source :</t>
    </r>
    <r>
      <rPr>
        <sz val="8"/>
        <rFont val="Arial"/>
        <family val="2"/>
      </rPr>
      <t xml:space="preserve"> Service Régional de l'Emploi Analamanga</t>
    </r>
  </si>
  <si>
    <t>Tableau 27 : Offreur du travail nouvellement inscrits auprès du Service Régional de l'Emploi Analamanga par niveau d'instruction et par genre</t>
  </si>
  <si>
    <t>Tableau 3 : Taux de croissance annuel</t>
  </si>
  <si>
    <t>2021:Q4</t>
  </si>
  <si>
    <t>Girofle</t>
  </si>
  <si>
    <t>TAUX SUR LE MARCHE MONETAIRE</t>
  </si>
  <si>
    <t>2022:Q1</t>
  </si>
  <si>
    <t>2022:Q2</t>
  </si>
  <si>
    <t>2022:Q3</t>
  </si>
  <si>
    <t>2022:Q4</t>
  </si>
  <si>
    <t>janv-21</t>
  </si>
  <si>
    <t>févr-21</t>
  </si>
  <si>
    <t>mars-21</t>
  </si>
  <si>
    <t>avr-21</t>
  </si>
  <si>
    <t>mai-21</t>
  </si>
  <si>
    <t>juin-21</t>
  </si>
  <si>
    <t>juil-21</t>
  </si>
  <si>
    <t>août-21</t>
  </si>
  <si>
    <t>sept-21</t>
  </si>
  <si>
    <t>oct-21</t>
  </si>
  <si>
    <t>nov-21</t>
  </si>
  <si>
    <t>déc-21</t>
  </si>
  <si>
    <t>janv-22</t>
  </si>
  <si>
    <t>févr-22</t>
  </si>
  <si>
    <t>mars-22</t>
  </si>
  <si>
    <t>avr-22</t>
  </si>
  <si>
    <t>mai-22</t>
  </si>
  <si>
    <t>juin-22</t>
  </si>
  <si>
    <t>juil-22</t>
  </si>
  <si>
    <t>août-22</t>
  </si>
  <si>
    <t>sept-22</t>
  </si>
  <si>
    <t>déc-22</t>
  </si>
  <si>
    <t>juil-23</t>
  </si>
  <si>
    <t>août-23</t>
  </si>
  <si>
    <t>sept-23</t>
  </si>
  <si>
    <t>Cumul jan-sept 22</t>
  </si>
  <si>
    <t>Cumul jan-sept 21</t>
  </si>
  <si>
    <t>9 mois</t>
  </si>
  <si>
    <t>p = provisoires</t>
  </si>
  <si>
    <t>Cumul jan-mars 24</t>
  </si>
  <si>
    <t>Cumul jan-mars 23</t>
  </si>
  <si>
    <t>3 premiers mois</t>
  </si>
  <si>
    <t>nov-23</t>
  </si>
  <si>
    <t>oct-23</t>
  </si>
  <si>
    <t>Moyenne jan-juil 24</t>
  </si>
  <si>
    <t>Moyenne jan-juil 23</t>
  </si>
  <si>
    <t>7 mois</t>
  </si>
  <si>
    <t>LF 2024</t>
  </si>
  <si>
    <t>Réal. 2024</t>
  </si>
  <si>
    <t>avr-24</t>
  </si>
  <si>
    <t>déc-23</t>
  </si>
  <si>
    <t>janv-24</t>
  </si>
  <si>
    <t>févr-24</t>
  </si>
  <si>
    <t>mars-24</t>
  </si>
  <si>
    <t>prov.</t>
  </si>
  <si>
    <t>LFR 2024</t>
  </si>
  <si>
    <t>Cumul jan-juin 24</t>
  </si>
  <si>
    <t>Cumul jan-juin 23</t>
  </si>
  <si>
    <t>6 premiers mois</t>
  </si>
  <si>
    <t xml:space="preserve">Graphique 1 : Taux de croissance annuel du PIB aux prix d'acquisition
</t>
  </si>
  <si>
    <t>Graphique 2 : Inflation annuelle par secteur d'activité</t>
  </si>
  <si>
    <t>T1</t>
  </si>
  <si>
    <t>T2</t>
  </si>
  <si>
    <t>T3</t>
  </si>
  <si>
    <t>T4</t>
  </si>
  <si>
    <t>07</t>
  </si>
  <si>
    <t>Extraction de minerais métalliques</t>
  </si>
  <si>
    <t>08</t>
  </si>
  <si>
    <t>Autres industries extractives</t>
  </si>
  <si>
    <t>10</t>
  </si>
  <si>
    <t>Fabrication de produits alimentaires</t>
  </si>
  <si>
    <t>11</t>
  </si>
  <si>
    <t>Fabrication de boissons</t>
  </si>
  <si>
    <t>13</t>
  </si>
  <si>
    <t>Fabrication de textiles</t>
  </si>
  <si>
    <t>14</t>
  </si>
  <si>
    <t>Fabrication d'articles d'habillement</t>
  </si>
  <si>
    <t>15</t>
  </si>
  <si>
    <t>Fabrication de cuir et d'articles de cuir</t>
  </si>
  <si>
    <t>16</t>
  </si>
  <si>
    <t>Production de bois et d'articles en bois et en liège</t>
  </si>
  <si>
    <t>17</t>
  </si>
  <si>
    <t xml:space="preserve">Fabrication de produits en papier et papier </t>
  </si>
  <si>
    <t>18</t>
  </si>
  <si>
    <t xml:space="preserve">Impression et reproduction de supports enregistrés </t>
  </si>
  <si>
    <t>19</t>
  </si>
  <si>
    <t>Cokéfaction et production de produits pétroliers raffinés</t>
  </si>
  <si>
    <t>20</t>
  </si>
  <si>
    <t>Fabrication de produits chimiques</t>
  </si>
  <si>
    <t>21</t>
  </si>
  <si>
    <t>Fabrication de préparations pharmaceutiques, de produits chimiques à usage</t>
  </si>
  <si>
    <t>22</t>
  </si>
  <si>
    <t>Fabrication de produits en caoutchouc et en matières plastiques</t>
  </si>
  <si>
    <t>23</t>
  </si>
  <si>
    <t>Fabrication d'autres produits minéraux non métalliques</t>
  </si>
  <si>
    <t>24</t>
  </si>
  <si>
    <t>Fabrication de métaux de base</t>
  </si>
  <si>
    <t>25</t>
  </si>
  <si>
    <t>Fabrication d'ouvrages en métaux (sauf machines et matériel)</t>
  </si>
  <si>
    <t>26</t>
  </si>
  <si>
    <t>Fabrication de produits informatiques électroniques et optiques</t>
  </si>
  <si>
    <t>29</t>
  </si>
  <si>
    <t>Fabrication de véhicules automobiles remorques et semi-remorques</t>
  </si>
  <si>
    <t>31</t>
  </si>
  <si>
    <t xml:space="preserve">Fabrication de meubles </t>
  </si>
  <si>
    <t>32</t>
  </si>
  <si>
    <t>Autres activités de fabrication</t>
  </si>
  <si>
    <t>35</t>
  </si>
  <si>
    <t>Production, transport, distribution et Commerced'électricité, de gaz, de vapeur et climatisation</t>
  </si>
  <si>
    <r>
      <rPr>
        <b/>
        <sz val="10"/>
        <rFont val="Times New Roman"/>
        <family val="1"/>
      </rPr>
      <t>Source</t>
    </r>
    <r>
      <rPr>
        <sz val="10"/>
        <rFont val="Times New Roman"/>
        <family val="1"/>
      </rPr>
      <t> :D.S.E/INSTAT</t>
    </r>
  </si>
  <si>
    <t>Cumul jan-sept 24</t>
  </si>
  <si>
    <t>Cumul jan-sept 23</t>
  </si>
  <si>
    <t>mai-24</t>
  </si>
  <si>
    <t>juin-24</t>
  </si>
  <si>
    <t>juil-24</t>
  </si>
  <si>
    <t>Cumul jan-août 24</t>
  </si>
  <si>
    <t>Cumul jan-août 23</t>
  </si>
  <si>
    <t>8 mois</t>
  </si>
  <si>
    <t>Moyenne jan-sept 24</t>
  </si>
  <si>
    <t>Moyenne jan-sept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</si>
</sst>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* #,##0.00\ _F_-;\-* #,##0.00\ _F_-;_-* &quot;-&quot;??\ _F_-;_-@_-"/>
    <numFmt numFmtId="167" formatCode="0.0%"/>
    <numFmt numFmtId="168" formatCode="0.0"/>
    <numFmt numFmtId="169" formatCode="yyyy"/>
    <numFmt numFmtId="170" formatCode="#,##0.0"/>
    <numFmt numFmtId="171" formatCode="mmm\ yy"/>
    <numFmt numFmtId="172" formatCode=";;;"/>
    <numFmt numFmtId="173" formatCode="_-* #,##0.0\ _F_-;\-* #,##0.0\ _F_-;_-* &quot;-&quot;??\ _F_-;_-@_-"/>
    <numFmt numFmtId="174" formatCode="_-* #,##0.00\ [$€]_-;\-* #,##0.00\ [$€]_-;_-* &quot;-&quot;??\ [$€]_-;_-@_-"/>
    <numFmt numFmtId="175" formatCode="_-* #,##0\ _€_-;\-* #,##0\ _€_-;_-* &quot;-&quot;??\ _€_-;_-@_-"/>
    <numFmt numFmtId="176" formatCode="0.0_)"/>
    <numFmt numFmtId="177" formatCode="0;\-0;;@"/>
    <numFmt numFmtId="178" formatCode="_-* #,##0\ _A_r_-;\-* #,##0\ _A_r_-;_-* &quot;-&quot;\ _A_r_-;_-@_-"/>
    <numFmt numFmtId="179" formatCode="_-* #,##0.00\ _A_r_-;\-* #,##0.00\ _A_r_-;_-* &quot;-&quot;??\ _A_r_-;_-@_-"/>
    <numFmt numFmtId="180" formatCode="#,##0.00_ ;\-#,##0.00\ "/>
    <numFmt numFmtId="181" formatCode="_-* #,##0_-;\-* #,##0_-;_-* &quot;-&quot;??_-;_-@_-"/>
    <numFmt numFmtId="182" formatCode="_-* #,##0\ _F_-;\-* #,##0\ _F_-;_-* &quot;- &quot;_F_-;_-@_-"/>
    <numFmt numFmtId="183" formatCode="_(* #,##0.00\ _);_(*(\ #,##0.00\);_(* \-??_);_(@_)"/>
    <numFmt numFmtId="184" formatCode="_-* #,##0.00\ [$€]_-;\-* #,##0.00\ [$€]_-;_-* \-??\ [$€]_-;_-@_-"/>
    <numFmt numFmtId="185" formatCode="_-* #,##0\ _F_-;\-* #,##0\ _F_-;_-* \-??\ _F_-;_-@_-"/>
    <numFmt numFmtId="186" formatCode="_-* #,##0.000\ _€_-;\-* #,##0.000\ _€_-;_-* &quot;-&quot;??\ _€_-;_-@_-"/>
    <numFmt numFmtId="187" formatCode="General_)"/>
  </numFmts>
  <fonts count="14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b/>
      <sz val="8"/>
      <name val="Arial Narrow"/>
      <family val="2"/>
    </font>
    <font>
      <i/>
      <sz val="9"/>
      <name val="Arial Narrow"/>
      <family val="2"/>
    </font>
    <font>
      <i/>
      <sz val="8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b/>
      <i/>
      <sz val="14"/>
      <name val="Arial"/>
      <family val="2"/>
    </font>
    <font>
      <b/>
      <u/>
      <sz val="14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sz val="12"/>
      <name val="Times New Roman"/>
      <family val="1"/>
    </font>
    <font>
      <b/>
      <sz val="36"/>
      <name val="Arial"/>
      <family val="2"/>
    </font>
    <font>
      <b/>
      <u/>
      <sz val="36"/>
      <name val="Arial"/>
      <family val="2"/>
    </font>
    <font>
      <b/>
      <sz val="7"/>
      <name val="Arial Narrow"/>
      <family val="2"/>
    </font>
    <font>
      <i/>
      <sz val="8"/>
      <name val="Times New Roman"/>
      <family val="1"/>
    </font>
    <font>
      <sz val="36"/>
      <name val="Arial"/>
      <family val="2"/>
    </font>
    <font>
      <b/>
      <i/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 Narrow"/>
      <family val="2"/>
    </font>
    <font>
      <b/>
      <sz val="16"/>
      <color theme="0"/>
      <name val="Arial Narrow"/>
      <family val="2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36"/>
      <name val="Arial Narrow"/>
      <family val="2"/>
    </font>
    <font>
      <sz val="36"/>
      <name val="Arial Narrow"/>
      <family val="2"/>
    </font>
    <font>
      <b/>
      <i/>
      <sz val="36"/>
      <name val="Arial Narrow"/>
      <family val="2"/>
    </font>
    <font>
      <b/>
      <sz val="24"/>
      <name val="Arial"/>
      <family val="2"/>
    </font>
    <font>
      <b/>
      <sz val="32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MS Sans Serif"/>
      <family val="2"/>
    </font>
    <font>
      <sz val="11"/>
      <color rgb="FF000000"/>
      <name val="Calibri"/>
      <family val="2"/>
      <charset val="204"/>
    </font>
    <font>
      <sz val="10"/>
      <name val="Courier"/>
      <family val="3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4"/>
      <color theme="0"/>
      <name val="Times New Roman"/>
      <family val="1"/>
    </font>
    <font>
      <b/>
      <sz val="11"/>
      <color theme="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color theme="0"/>
      <name val="Times New Roman"/>
      <family val="1"/>
    </font>
    <font>
      <b/>
      <sz val="11"/>
      <name val="Times New Roman"/>
      <family val="1"/>
    </font>
    <font>
      <b/>
      <sz val="10"/>
      <color theme="3"/>
      <name val="Times New Roman"/>
      <family val="1"/>
    </font>
    <font>
      <i/>
      <sz val="10"/>
      <color theme="1"/>
      <name val="Times New Roman"/>
      <family val="1"/>
    </font>
    <font>
      <sz val="9"/>
      <name val="Times New Roman"/>
      <family val="1"/>
    </font>
    <font>
      <b/>
      <sz val="8"/>
      <color theme="0"/>
      <name val="Times New Roman"/>
      <family val="1"/>
    </font>
    <font>
      <i/>
      <sz val="9"/>
      <name val="Times New Roman"/>
      <family val="1"/>
    </font>
    <font>
      <b/>
      <sz val="11"/>
      <color theme="0"/>
      <name val="Times New Roman"/>
      <family val="1"/>
    </font>
    <font>
      <vertAlign val="superscript"/>
      <sz val="10"/>
      <name val="Times New Roman"/>
      <family val="1"/>
    </font>
    <font>
      <b/>
      <sz val="12"/>
      <color theme="0"/>
      <name val="Times New Roman"/>
      <family val="1"/>
    </font>
    <font>
      <sz val="8"/>
      <color theme="0"/>
      <name val="Times New Roman"/>
      <family val="1"/>
    </font>
    <font>
      <b/>
      <vertAlign val="superscript"/>
      <sz val="10"/>
      <name val="Times New Roman"/>
      <family val="1"/>
    </font>
    <font>
      <b/>
      <vertAlign val="superscript"/>
      <sz val="8"/>
      <name val="Times New Roman"/>
      <family val="1"/>
    </font>
    <font>
      <b/>
      <sz val="26"/>
      <color indexed="9"/>
      <name val="Times New Roman"/>
      <family val="1"/>
    </font>
    <font>
      <sz val="11"/>
      <color indexed="9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i/>
      <sz val="16"/>
      <name val="Times New Roman"/>
      <family val="1"/>
    </font>
    <font>
      <i/>
      <sz val="16"/>
      <name val="Times New Roman"/>
      <family val="1"/>
    </font>
    <font>
      <b/>
      <u/>
      <sz val="11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b/>
      <sz val="13"/>
      <color theme="0"/>
      <name val="Times New Roman"/>
      <family val="1"/>
    </font>
    <font>
      <b/>
      <sz val="30"/>
      <color theme="0"/>
      <name val="Times New Roman"/>
      <family val="1"/>
    </font>
    <font>
      <b/>
      <sz val="72"/>
      <color theme="0"/>
      <name val="Times New Roman"/>
      <family val="1"/>
    </font>
    <font>
      <sz val="9"/>
      <name val="Arial Narrow"/>
      <family val="2"/>
    </font>
    <font>
      <b/>
      <sz val="48"/>
      <name val="Arial"/>
      <family val="2"/>
    </font>
    <font>
      <sz val="10"/>
      <name val="Geneva"/>
    </font>
    <font>
      <sz val="10"/>
      <color rgb="FF000000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3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21">
    <xf numFmtId="0" fontId="0" fillId="0" borderId="0"/>
    <xf numFmtId="14" fontId="28" fillId="0" borderId="0"/>
    <xf numFmtId="174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8" fillId="0" borderId="0"/>
    <xf numFmtId="0" fontId="2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28" fillId="0" borderId="0" applyFont="0" applyFill="0" applyBorder="0" applyAlignment="0" applyProtection="0"/>
    <xf numFmtId="9" fontId="5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4" fontId="80" fillId="0" borderId="0"/>
    <xf numFmtId="44" fontId="80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16" fillId="0" borderId="0"/>
    <xf numFmtId="0" fontId="14" fillId="0" borderId="0"/>
    <xf numFmtId="0" fontId="81" fillId="0" borderId="0"/>
    <xf numFmtId="44" fontId="28" fillId="0" borderId="0" applyFont="0" applyFill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58" fillId="12" borderId="0" applyNumberFormat="0" applyBorder="0" applyAlignment="0" applyProtection="0"/>
    <xf numFmtId="0" fontId="58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3" fillId="19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2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3" fillId="23" borderId="0" applyNumberFormat="0" applyBorder="0" applyAlignment="0" applyProtection="0"/>
    <xf numFmtId="0" fontId="84" fillId="0" borderId="0" applyNumberFormat="0" applyFill="0" applyBorder="0" applyAlignment="0" applyProtection="0"/>
    <xf numFmtId="0" fontId="85" fillId="24" borderId="63" applyNumberFormat="0" applyAlignment="0" applyProtection="0"/>
    <xf numFmtId="0" fontId="86" fillId="0" borderId="64" applyNumberFormat="0" applyFill="0" applyAlignment="0" applyProtection="0"/>
    <xf numFmtId="0" fontId="87" fillId="11" borderId="63" applyNumberFormat="0" applyAlignment="0" applyProtection="0"/>
    <xf numFmtId="0" fontId="88" fillId="7" borderId="0" applyNumberFormat="0" applyBorder="0" applyAlignment="0" applyProtection="0"/>
    <xf numFmtId="43" fontId="82" fillId="0" borderId="0" applyFont="0" applyFill="0" applyBorder="0" applyAlignment="0" applyProtection="0"/>
    <xf numFmtId="0" fontId="89" fillId="25" borderId="0" applyNumberFormat="0" applyBorder="0" applyAlignment="0" applyProtection="0"/>
    <xf numFmtId="0" fontId="90" fillId="8" borderId="0" applyNumberFormat="0" applyBorder="0" applyAlignment="0" applyProtection="0"/>
    <xf numFmtId="0" fontId="91" fillId="24" borderId="65" applyNumberFormat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66" applyNumberFormat="0" applyFill="0" applyAlignment="0" applyProtection="0"/>
    <xf numFmtId="0" fontId="95" fillId="0" borderId="67" applyNumberFormat="0" applyFill="0" applyAlignment="0" applyProtection="0"/>
    <xf numFmtId="0" fontId="96" fillId="0" borderId="68" applyNumberFormat="0" applyFill="0" applyAlignment="0" applyProtection="0"/>
    <xf numFmtId="0" fontId="96" fillId="0" borderId="0" applyNumberFormat="0" applyFill="0" applyBorder="0" applyAlignment="0" applyProtection="0"/>
    <xf numFmtId="0" fontId="97" fillId="0" borderId="69" applyNumberFormat="0" applyFill="0" applyAlignment="0" applyProtection="0"/>
    <xf numFmtId="0" fontId="98" fillId="26" borderId="70" applyNumberForma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14" fontId="28" fillId="0" borderId="0"/>
    <xf numFmtId="44" fontId="28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28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8" fillId="27" borderId="61" applyNumberFormat="0" applyFont="0" applyAlignment="0" applyProtection="0"/>
    <xf numFmtId="44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2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9" fillId="0" borderId="0"/>
    <xf numFmtId="44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2" fillId="0" borderId="0" applyFont="0" applyFill="0" applyBorder="0" applyAlignment="0" applyProtection="0"/>
    <xf numFmtId="0" fontId="72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28" fillId="0" borderId="0" applyFont="0" applyFill="0" applyBorder="0" applyAlignment="0" applyProtection="0"/>
    <xf numFmtId="0" fontId="28" fillId="0" borderId="0"/>
    <xf numFmtId="0" fontId="7" fillId="0" borderId="0"/>
    <xf numFmtId="166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9" fontId="7" fillId="0" borderId="0" applyFont="0" applyFill="0" applyBorder="0" applyAlignment="0" applyProtection="0"/>
    <xf numFmtId="0" fontId="7" fillId="0" borderId="0"/>
    <xf numFmtId="0" fontId="58" fillId="0" borderId="0"/>
    <xf numFmtId="0" fontId="7" fillId="0" borderId="0"/>
    <xf numFmtId="0" fontId="58" fillId="0" borderId="0"/>
    <xf numFmtId="0" fontId="100" fillId="0" borderId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8" fillId="0" borderId="0" applyFont="0" applyFill="0" applyBorder="0" applyAlignment="0" applyProtection="0"/>
    <xf numFmtId="0" fontId="91" fillId="24" borderId="89" applyNumberForma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43" fontId="28" fillId="0" borderId="0" applyFont="0" applyFill="0" applyBorder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8" fillId="0" borderId="0" applyFont="0" applyFill="0" applyBorder="0" applyAlignment="0" applyProtection="0"/>
    <xf numFmtId="0" fontId="85" fillId="24" borderId="71" applyNumberFormat="0" applyAlignment="0" applyProtection="0"/>
    <xf numFmtId="0" fontId="28" fillId="27" borderId="61" applyNumberFormat="0" applyFon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28" fillId="27" borderId="61" applyNumberFormat="0" applyFon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28" fillId="27" borderId="61" applyNumberFormat="0" applyFon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28" fillId="27" borderId="61" applyNumberFormat="0" applyFon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28" fillId="27" borderId="61" applyNumberFormat="0" applyFon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85" fillId="24" borderId="71" applyNumberFormat="0" applyAlignment="0" applyProtection="0"/>
    <xf numFmtId="0" fontId="28" fillId="27" borderId="61" applyNumberFormat="0" applyFon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28" fillId="27" borderId="61" applyNumberFormat="0" applyFont="0" applyAlignment="0" applyProtection="0"/>
    <xf numFmtId="0" fontId="85" fillId="24" borderId="71" applyNumberFormat="0" applyAlignment="0" applyProtection="0"/>
    <xf numFmtId="0" fontId="28" fillId="27" borderId="61" applyNumberFormat="0" applyFon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28" fillId="27" borderId="61" applyNumberFormat="0" applyFon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7" fillId="0" borderId="7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24" borderId="71" applyNumberFormat="0" applyAlignment="0" applyProtection="0"/>
    <xf numFmtId="0" fontId="6" fillId="0" borderId="0"/>
    <xf numFmtId="44" fontId="28" fillId="0" borderId="0" applyFont="0" applyFill="0" applyBorder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7" borderId="61" applyNumberFormat="0" applyFont="0" applyAlignment="0" applyProtection="0"/>
    <xf numFmtId="44" fontId="28" fillId="0" borderId="0" applyFont="0" applyFill="0" applyBorder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28" fillId="27" borderId="61" applyNumberFormat="0" applyFont="0" applyAlignment="0" applyProtection="0"/>
    <xf numFmtId="0" fontId="97" fillId="0" borderId="73" applyNumberFormat="0" applyFill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28" fillId="27" borderId="61" applyNumberFormat="0" applyFon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97" fillId="0" borderId="73" applyNumberFormat="0" applyFill="0" applyAlignment="0" applyProtection="0"/>
    <xf numFmtId="0" fontId="91" fillId="24" borderId="72" applyNumberForma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28" fillId="27" borderId="61" applyNumberFormat="0" applyFont="0" applyAlignment="0" applyProtection="0"/>
    <xf numFmtId="0" fontId="97" fillId="0" borderId="73" applyNumberFormat="0" applyFill="0" applyAlignment="0" applyProtection="0"/>
    <xf numFmtId="0" fontId="28" fillId="27" borderId="61" applyNumberFormat="0" applyFon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85" fillId="24" borderId="71" applyNumberFormat="0" applyAlignment="0" applyProtection="0"/>
    <xf numFmtId="0" fontId="28" fillId="27" borderId="61" applyNumberFormat="0" applyFont="0" applyAlignment="0" applyProtection="0"/>
    <xf numFmtId="0" fontId="85" fillId="24" borderId="71" applyNumberFormat="0" applyAlignment="0" applyProtection="0"/>
    <xf numFmtId="0" fontId="91" fillId="24" borderId="72" applyNumberForma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87" fillId="11" borderId="71" applyNumberFormat="0" applyAlignment="0" applyProtection="0"/>
    <xf numFmtId="0" fontId="85" fillId="24" borderId="71" applyNumberFormat="0" applyAlignment="0" applyProtection="0"/>
    <xf numFmtId="0" fontId="28" fillId="27" borderId="61" applyNumberFormat="0" applyFont="0" applyAlignment="0" applyProtection="0"/>
    <xf numFmtId="0" fontId="91" fillId="24" borderId="72" applyNumberFormat="0" applyAlignment="0" applyProtection="0"/>
    <xf numFmtId="0" fontId="91" fillId="24" borderId="72" applyNumberForma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28" fillId="27" borderId="61" applyNumberFormat="0" applyFont="0" applyAlignment="0" applyProtection="0"/>
    <xf numFmtId="0" fontId="85" fillId="24" borderId="71" applyNumberFormat="0" applyAlignment="0" applyProtection="0"/>
    <xf numFmtId="0" fontId="28" fillId="27" borderId="61" applyNumberFormat="0" applyFont="0" applyAlignment="0" applyProtection="0"/>
    <xf numFmtId="0" fontId="87" fillId="11" borderId="71" applyNumberFormat="0" applyAlignment="0" applyProtection="0"/>
    <xf numFmtId="0" fontId="28" fillId="27" borderId="61" applyNumberFormat="0" applyFont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28" fillId="27" borderId="61" applyNumberFormat="0" applyFont="0" applyAlignment="0" applyProtection="0"/>
    <xf numFmtId="0" fontId="28" fillId="27" borderId="61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7" borderId="61" applyNumberFormat="0" applyFont="0" applyAlignment="0" applyProtection="0"/>
    <xf numFmtId="44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2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9" fontId="6" fillId="0" borderId="0" applyFont="0" applyFill="0" applyBorder="0" applyAlignment="0" applyProtection="0"/>
    <xf numFmtId="0" fontId="6" fillId="0" borderId="0"/>
    <xf numFmtId="0" fontId="6" fillId="0" borderId="0"/>
    <xf numFmtId="0" fontId="58" fillId="0" borderId="0"/>
    <xf numFmtId="0" fontId="28" fillId="0" borderId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85" fillId="24" borderId="71" applyNumberFormat="0" applyAlignment="0" applyProtection="0"/>
    <xf numFmtId="0" fontId="87" fillId="11" borderId="71" applyNumberFormat="0" applyAlignment="0" applyProtection="0"/>
    <xf numFmtId="0" fontId="91" fillId="24" borderId="72" applyNumberFormat="0" applyAlignment="0" applyProtection="0"/>
    <xf numFmtId="0" fontId="97" fillId="0" borderId="73" applyNumberFormat="0" applyFill="0" applyAlignment="0" applyProtection="0"/>
    <xf numFmtId="0" fontId="28" fillId="27" borderId="61" applyNumberFormat="0" applyFont="0" applyAlignment="0" applyProtection="0"/>
    <xf numFmtId="0" fontId="97" fillId="0" borderId="90" applyNumberFormat="0" applyFill="0" applyAlignment="0" applyProtection="0"/>
    <xf numFmtId="0" fontId="28" fillId="27" borderId="87" applyNumberFormat="0" applyFont="0" applyAlignment="0" applyProtection="0"/>
    <xf numFmtId="0" fontId="85" fillId="24" borderId="88" applyNumberFormat="0" applyAlignment="0" applyProtection="0"/>
    <xf numFmtId="0" fontId="91" fillId="24" borderId="89" applyNumberFormat="0" applyAlignment="0" applyProtection="0"/>
    <xf numFmtId="0" fontId="85" fillId="24" borderId="84" applyNumberFormat="0" applyAlignment="0" applyProtection="0"/>
    <xf numFmtId="0" fontId="87" fillId="11" borderId="84" applyNumberFormat="0" applyAlignment="0" applyProtection="0"/>
    <xf numFmtId="0" fontId="91" fillId="24" borderId="85" applyNumberFormat="0" applyAlignment="0" applyProtection="0"/>
    <xf numFmtId="0" fontId="97" fillId="0" borderId="86" applyNumberFormat="0" applyFill="0" applyAlignment="0" applyProtection="0"/>
    <xf numFmtId="0" fontId="85" fillId="24" borderId="84" applyNumberFormat="0" applyAlignment="0" applyProtection="0"/>
    <xf numFmtId="0" fontId="87" fillId="11" borderId="84" applyNumberFormat="0" applyAlignment="0" applyProtection="0"/>
    <xf numFmtId="0" fontId="91" fillId="24" borderId="85" applyNumberFormat="0" applyAlignment="0" applyProtection="0"/>
    <xf numFmtId="0" fontId="97" fillId="0" borderId="86" applyNumberFormat="0" applyFill="0" applyAlignment="0" applyProtection="0"/>
    <xf numFmtId="0" fontId="87" fillId="11" borderId="88" applyNumberFormat="0" applyAlignment="0" applyProtection="0"/>
    <xf numFmtId="0" fontId="28" fillId="27" borderId="83" applyNumberFormat="0" applyFont="0" applyAlignment="0" applyProtection="0"/>
    <xf numFmtId="0" fontId="87" fillId="11" borderId="88" applyNumberFormat="0" applyAlignment="0" applyProtection="0"/>
    <xf numFmtId="0" fontId="97" fillId="0" borderId="90" applyNumberFormat="0" applyFill="0" applyAlignment="0" applyProtection="0"/>
    <xf numFmtId="0" fontId="85" fillId="24" borderId="88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2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2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28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141" fillId="0" borderId="0"/>
    <xf numFmtId="43" fontId="28" fillId="0" borderId="0" applyFont="0" applyFill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6" borderId="0" applyNumberFormat="0" applyBorder="0" applyAlignment="0" applyProtection="0"/>
    <xf numFmtId="0" fontId="83" fillId="16" borderId="0" applyNumberFormat="0" applyBorder="0" applyAlignment="0" applyProtection="0"/>
    <xf numFmtId="0" fontId="83" fillId="13" borderId="0" applyNumberFormat="0" applyBorder="0" applyAlignment="0" applyProtection="0"/>
    <xf numFmtId="0" fontId="83" fillId="13" borderId="0" applyNumberFormat="0" applyBorder="0" applyAlignment="0" applyProtection="0"/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4" borderId="0" applyNumberFormat="0" applyBorder="0" applyAlignment="0" applyProtection="0"/>
    <xf numFmtId="0" fontId="83" fillId="14" borderId="0" applyNumberFormat="0" applyBorder="0" applyAlignment="0" applyProtection="0"/>
    <xf numFmtId="0" fontId="83" fillId="17" borderId="0" applyNumberFormat="0" applyBorder="0" applyAlignment="0" applyProtection="0"/>
    <xf numFmtId="0" fontId="83" fillId="17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3" fillId="18" borderId="0" applyNumberFormat="0" applyBorder="0" applyAlignment="0" applyProtection="0"/>
    <xf numFmtId="0" fontId="83" fillId="18" borderId="0" applyNumberFormat="0" applyBorder="0" applyAlignment="0" applyProtection="0"/>
    <xf numFmtId="0" fontId="83" fillId="19" borderId="0" applyNumberFormat="0" applyBorder="0" applyAlignment="0" applyProtection="0"/>
    <xf numFmtId="0" fontId="83" fillId="19" borderId="0" applyNumberFormat="0" applyBorder="0" applyAlignment="0" applyProtection="0"/>
    <xf numFmtId="0" fontId="83" fillId="19" borderId="0" applyNumberFormat="0" applyBorder="0" applyAlignment="0" applyProtection="0"/>
    <xf numFmtId="0" fontId="88" fillId="7" borderId="0" applyNumberFormat="0" applyBorder="0" applyAlignment="0" applyProtection="0"/>
    <xf numFmtId="0" fontId="88" fillId="7" borderId="0" applyNumberFormat="0" applyBorder="0" applyAlignment="0" applyProtection="0"/>
    <xf numFmtId="0" fontId="88" fillId="7" borderId="0" applyNumberFormat="0" applyBorder="0" applyAlignment="0" applyProtection="0"/>
    <xf numFmtId="0" fontId="85" fillId="24" borderId="88" applyNumberFormat="0" applyAlignment="0" applyProtection="0"/>
    <xf numFmtId="0" fontId="85" fillId="24" borderId="88" applyNumberFormat="0" applyAlignment="0" applyProtection="0"/>
    <xf numFmtId="0" fontId="85" fillId="24" borderId="88" applyNumberFormat="0" applyAlignment="0" applyProtection="0"/>
    <xf numFmtId="0" fontId="98" fillId="26" borderId="70" applyNumberFormat="0" applyAlignment="0" applyProtection="0"/>
    <xf numFmtId="0" fontId="98" fillId="26" borderId="70" applyNumberFormat="0" applyAlignment="0" applyProtection="0"/>
    <xf numFmtId="0" fontId="98" fillId="26" borderId="70" applyNumberFormat="0" applyAlignment="0" applyProtection="0"/>
    <xf numFmtId="182" fontId="28" fillId="0" borderId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83" fontId="28" fillId="0" borderId="0" applyFill="0" applyBorder="0" applyAlignment="0" applyProtection="0"/>
    <xf numFmtId="43" fontId="28" fillId="0" borderId="0" applyFill="0" applyBorder="0" applyAlignment="0" applyProtection="0"/>
    <xf numFmtId="44" fontId="28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4" fillId="0" borderId="66" applyNumberFormat="0" applyFill="0" applyAlignment="0" applyProtection="0"/>
    <xf numFmtId="0" fontId="94" fillId="0" borderId="66" applyNumberFormat="0" applyFill="0" applyAlignment="0" applyProtection="0"/>
    <xf numFmtId="0" fontId="94" fillId="0" borderId="66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6" fillId="0" borderId="68" applyNumberFormat="0" applyFill="0" applyAlignment="0" applyProtection="0"/>
    <xf numFmtId="0" fontId="96" fillId="0" borderId="68" applyNumberFormat="0" applyFill="0" applyAlignment="0" applyProtection="0"/>
    <xf numFmtId="0" fontId="96" fillId="0" borderId="68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7" fillId="11" borderId="88" applyNumberFormat="0" applyAlignment="0" applyProtection="0"/>
    <xf numFmtId="0" fontId="87" fillId="11" borderId="88" applyNumberFormat="0" applyAlignment="0" applyProtection="0"/>
    <xf numFmtId="0" fontId="87" fillId="11" borderId="88" applyNumberFormat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86" fillId="0" borderId="64" applyNumberFormat="0" applyFill="0" applyAlignment="0" applyProtection="0"/>
    <xf numFmtId="0" fontId="86" fillId="0" borderId="64" applyNumberFormat="0" applyFill="0" applyAlignment="0" applyProtection="0"/>
    <xf numFmtId="0" fontId="86" fillId="0" borderId="64" applyNumberFormat="0" applyFill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75" fontId="28" fillId="0" borderId="0" applyFill="0" applyBorder="0" applyAlignment="0" applyProtection="0"/>
    <xf numFmtId="175" fontId="28" fillId="0" borderId="0" applyFill="0" applyBorder="0" applyAlignment="0" applyProtection="0"/>
    <xf numFmtId="175" fontId="28" fillId="0" borderId="0" applyFill="0" applyBorder="0" applyAlignment="0" applyProtection="0"/>
    <xf numFmtId="182" fontId="28" fillId="0" borderId="0" applyFill="0" applyBorder="0" applyAlignment="0" applyProtection="0"/>
    <xf numFmtId="41" fontId="58" fillId="0" borderId="0" applyFont="0" applyFill="0" applyBorder="0" applyAlignment="0" applyProtection="0"/>
    <xf numFmtId="183" fontId="28" fillId="0" borderId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0" fontId="28" fillId="0" borderId="0" applyFill="0" applyBorder="0" applyAlignment="0" applyProtection="0"/>
    <xf numFmtId="184" fontId="28" fillId="0" borderId="0" applyFill="0" applyBorder="0" applyAlignment="0" applyProtection="0"/>
    <xf numFmtId="43" fontId="58" fillId="0" borderId="0" applyFont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28" fillId="0" borderId="0" applyFill="0" applyBorder="0" applyAlignment="0" applyProtection="0"/>
    <xf numFmtId="165" fontId="28" fillId="0" borderId="0" applyFill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143" fillId="0" borderId="0"/>
    <xf numFmtId="0" fontId="58" fillId="0" borderId="0"/>
    <xf numFmtId="0" fontId="28" fillId="0" borderId="0"/>
    <xf numFmtId="0" fontId="143" fillId="0" borderId="0"/>
    <xf numFmtId="0" fontId="28" fillId="0" borderId="0"/>
    <xf numFmtId="0" fontId="58" fillId="0" borderId="0"/>
    <xf numFmtId="0" fontId="143" fillId="0" borderId="0"/>
    <xf numFmtId="0" fontId="28" fillId="0" borderId="0"/>
    <xf numFmtId="0" fontId="28" fillId="0" borderId="0"/>
    <xf numFmtId="0" fontId="2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3" fillId="0" borderId="0"/>
    <xf numFmtId="0" fontId="28" fillId="0" borderId="0"/>
    <xf numFmtId="0" fontId="28" fillId="0" borderId="0"/>
    <xf numFmtId="0" fontId="58" fillId="0" borderId="0"/>
    <xf numFmtId="43" fontId="28" fillId="0" borderId="0" applyFont="0" applyFill="0" applyBorder="0" applyAlignment="0" applyProtection="0"/>
    <xf numFmtId="0" fontId="58" fillId="0" borderId="0"/>
    <xf numFmtId="0" fontId="28" fillId="0" borderId="0"/>
    <xf numFmtId="0" fontId="28" fillId="0" borderId="0"/>
    <xf numFmtId="0" fontId="28" fillId="0" borderId="0"/>
    <xf numFmtId="0" fontId="58" fillId="0" borderId="0"/>
    <xf numFmtId="0" fontId="28" fillId="27" borderId="61" applyNumberFormat="0" applyFont="0" applyAlignment="0" applyProtection="0"/>
    <xf numFmtId="0" fontId="58" fillId="27" borderId="61" applyNumberFormat="0" applyFont="0" applyAlignment="0" applyProtection="0"/>
    <xf numFmtId="0" fontId="58" fillId="27" borderId="61" applyNumberFormat="0" applyFont="0" applyAlignment="0" applyProtection="0"/>
    <xf numFmtId="0" fontId="58" fillId="27" borderId="61" applyNumberFormat="0" applyFont="0" applyAlignment="0" applyProtection="0"/>
    <xf numFmtId="0" fontId="91" fillId="24" borderId="89" applyNumberFormat="0" applyAlignment="0" applyProtection="0"/>
    <xf numFmtId="0" fontId="91" fillId="24" borderId="89" applyNumberFormat="0" applyAlignment="0" applyProtection="0"/>
    <xf numFmtId="0" fontId="91" fillId="24" borderId="89" applyNumberFormat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187" fontId="10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995">
    <xf numFmtId="0" fontId="0" fillId="0" borderId="0" xfId="0"/>
    <xf numFmtId="1" fontId="29" fillId="0" borderId="0" xfId="0" applyNumberFormat="1" applyFont="1" applyAlignment="1">
      <alignment horizontal="center"/>
    </xf>
    <xf numFmtId="0" fontId="31" fillId="0" borderId="10" xfId="0" applyFont="1" applyBorder="1" applyAlignment="1">
      <alignment horizontal="center" vertical="top" wrapText="1"/>
    </xf>
    <xf numFmtId="0" fontId="31" fillId="0" borderId="11" xfId="0" applyFont="1" applyBorder="1" applyAlignment="1">
      <alignment horizontal="center" vertical="top" wrapText="1"/>
    </xf>
    <xf numFmtId="0" fontId="31" fillId="0" borderId="12" xfId="0" applyFont="1" applyBorder="1" applyAlignment="1">
      <alignment vertical="top" wrapText="1"/>
    </xf>
    <xf numFmtId="0" fontId="31" fillId="0" borderId="13" xfId="0" applyFont="1" applyBorder="1" applyAlignment="1">
      <alignment horizontal="right" vertical="top" wrapText="1"/>
    </xf>
    <xf numFmtId="0" fontId="0" fillId="0" borderId="14" xfId="0" applyBorder="1" applyAlignment="1">
      <alignment vertical="top" wrapText="1"/>
    </xf>
    <xf numFmtId="0" fontId="31" fillId="0" borderId="15" xfId="0" applyFont="1" applyBorder="1" applyAlignment="1">
      <alignment horizontal="center" vertical="top" wrapText="1"/>
    </xf>
    <xf numFmtId="0" fontId="31" fillId="0" borderId="10" xfId="0" applyFont="1" applyBorder="1" applyAlignment="1">
      <alignment horizontal="right" vertical="top" wrapText="1"/>
    </xf>
    <xf numFmtId="0" fontId="0" fillId="0" borderId="11" xfId="0" applyBorder="1" applyAlignment="1">
      <alignment vertical="top" wrapText="1"/>
    </xf>
    <xf numFmtId="0" fontId="31" fillId="0" borderId="16" xfId="0" applyFont="1" applyBorder="1" applyAlignment="1">
      <alignment horizontal="center" vertical="top" wrapText="1"/>
    </xf>
    <xf numFmtId="0" fontId="31" fillId="0" borderId="17" xfId="0" applyFont="1" applyBorder="1" applyAlignment="1">
      <alignment horizontal="right" vertical="top" wrapText="1"/>
    </xf>
    <xf numFmtId="0" fontId="35" fillId="0" borderId="0" xfId="0" applyFont="1" applyAlignment="1">
      <alignment horizontal="left" indent="3"/>
    </xf>
    <xf numFmtId="0" fontId="0" fillId="0" borderId="18" xfId="0" applyBorder="1" applyAlignment="1">
      <alignment vertical="top" wrapText="1"/>
    </xf>
    <xf numFmtId="3" fontId="31" fillId="0" borderId="10" xfId="0" applyNumberFormat="1" applyFont="1" applyBorder="1" applyAlignment="1">
      <alignment horizontal="right" vertical="top" wrapText="1"/>
    </xf>
    <xf numFmtId="0" fontId="32" fillId="0" borderId="0" xfId="0" applyFont="1" applyAlignment="1">
      <alignment horizontal="left" indent="3"/>
    </xf>
    <xf numFmtId="0" fontId="38" fillId="0" borderId="0" xfId="0" applyFont="1"/>
    <xf numFmtId="0" fontId="39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172" fontId="38" fillId="0" borderId="0" xfId="0" applyNumberFormat="1" applyFont="1"/>
    <xf numFmtId="0" fontId="38" fillId="0" borderId="0" xfId="0" applyFont="1" applyAlignment="1">
      <alignment horizontal="right" vertical="center"/>
    </xf>
    <xf numFmtId="0" fontId="41" fillId="0" borderId="0" xfId="0" applyFont="1" applyAlignment="1">
      <alignment horizontal="centerContinuous" vertical="center"/>
    </xf>
    <xf numFmtId="0" fontId="37" fillId="0" borderId="0" xfId="0" applyFont="1" applyAlignment="1">
      <alignment horizontal="centerContinuous" vertical="center"/>
    </xf>
    <xf numFmtId="0" fontId="40" fillId="0" borderId="0" xfId="0" applyFont="1" applyAlignment="1">
      <alignment horizontal="centerContinuous" vertical="center"/>
    </xf>
    <xf numFmtId="0" fontId="38" fillId="0" borderId="0" xfId="0" applyFont="1" applyAlignment="1">
      <alignment horizontal="centerContinuous" vertical="center"/>
    </xf>
    <xf numFmtId="171" fontId="40" fillId="0" borderId="0" xfId="0" applyNumberFormat="1" applyFont="1" applyAlignment="1">
      <alignment horizontal="right"/>
    </xf>
    <xf numFmtId="0" fontId="31" fillId="0" borderId="0" xfId="0" applyFont="1" applyAlignment="1">
      <alignment horizontal="right" vertical="top" wrapText="1"/>
    </xf>
    <xf numFmtId="0" fontId="0" fillId="0" borderId="24" xfId="0" applyBorder="1" applyAlignment="1">
      <alignment vertical="top" wrapText="1"/>
    </xf>
    <xf numFmtId="3" fontId="31" fillId="0" borderId="0" xfId="0" applyNumberFormat="1" applyFont="1" applyAlignment="1">
      <alignment horizontal="right" vertical="top" wrapText="1"/>
    </xf>
    <xf numFmtId="2" fontId="30" fillId="0" borderId="0" xfId="0" applyNumberFormat="1" applyFont="1" applyAlignment="1">
      <alignment horizontal="right" vertical="top" wrapText="1"/>
    </xf>
    <xf numFmtId="3" fontId="31" fillId="0" borderId="17" xfId="0" applyNumberFormat="1" applyFont="1" applyBorder="1" applyAlignment="1">
      <alignment horizontal="right" vertical="top" wrapText="1"/>
    </xf>
    <xf numFmtId="2" fontId="30" fillId="0" borderId="0" xfId="0" applyNumberFormat="1" applyFont="1" applyAlignment="1">
      <alignment horizontal="right" vertical="center" wrapText="1"/>
    </xf>
    <xf numFmtId="167" fontId="34" fillId="0" borderId="0" xfId="22" applyNumberFormat="1" applyFont="1" applyAlignment="1">
      <alignment horizontal="right" vertical="center" wrapText="1"/>
    </xf>
    <xf numFmtId="0" fontId="43" fillId="0" borderId="0" xfId="0" applyFont="1"/>
    <xf numFmtId="0" fontId="0" fillId="0" borderId="18" xfId="0" applyBorder="1"/>
    <xf numFmtId="0" fontId="0" fillId="0" borderId="17" xfId="0" applyBorder="1"/>
    <xf numFmtId="0" fontId="0" fillId="0" borderId="24" xfId="0" applyBorder="1"/>
    <xf numFmtId="3" fontId="31" fillId="0" borderId="17" xfId="0" applyNumberFormat="1" applyFont="1" applyBorder="1" applyAlignment="1">
      <alignment vertical="top" wrapText="1"/>
    </xf>
    <xf numFmtId="3" fontId="31" fillId="0" borderId="0" xfId="0" applyNumberFormat="1" applyFont="1" applyAlignment="1">
      <alignment vertical="top" wrapText="1"/>
    </xf>
    <xf numFmtId="2" fontId="30" fillId="0" borderId="17" xfId="0" applyNumberFormat="1" applyFont="1" applyBorder="1" applyAlignment="1">
      <alignment horizontal="right" vertical="center" wrapText="1"/>
    </xf>
    <xf numFmtId="0" fontId="31" fillId="0" borderId="0" xfId="0" applyFont="1" applyAlignment="1">
      <alignment horizontal="center" vertical="top" wrapText="1"/>
    </xf>
    <xf numFmtId="0" fontId="0" fillId="0" borderId="13" xfId="0" applyBorder="1"/>
    <xf numFmtId="0" fontId="31" fillId="0" borderId="30" xfId="0" applyFont="1" applyBorder="1" applyAlignment="1">
      <alignment horizontal="center" vertical="top" wrapText="1"/>
    </xf>
    <xf numFmtId="3" fontId="31" fillId="0" borderId="30" xfId="0" applyNumberFormat="1" applyFont="1" applyBorder="1" applyAlignment="1">
      <alignment horizontal="right" vertical="top" wrapText="1"/>
    </xf>
    <xf numFmtId="0" fontId="0" fillId="0" borderId="30" xfId="0" applyBorder="1"/>
    <xf numFmtId="0" fontId="0" fillId="0" borderId="34" xfId="0" applyBorder="1" applyAlignment="1">
      <alignment vertical="top" wrapText="1"/>
    </xf>
    <xf numFmtId="0" fontId="59" fillId="0" borderId="0" xfId="14"/>
    <xf numFmtId="0" fontId="60" fillId="0" borderId="37" xfId="14" applyFont="1" applyBorder="1"/>
    <xf numFmtId="168" fontId="59" fillId="0" borderId="0" xfId="14" applyNumberFormat="1" applyAlignment="1">
      <alignment horizontal="center"/>
    </xf>
    <xf numFmtId="0" fontId="59" fillId="0" borderId="0" xfId="14" applyAlignment="1">
      <alignment horizontal="right"/>
    </xf>
    <xf numFmtId="0" fontId="59" fillId="0" borderId="5" xfId="14" applyBorder="1" applyAlignment="1">
      <alignment horizontal="right" indent="2"/>
    </xf>
    <xf numFmtId="172" fontId="42" fillId="0" borderId="0" xfId="0" applyNumberFormat="1" applyFont="1" applyAlignment="1">
      <alignment horizontal="center"/>
    </xf>
    <xf numFmtId="0" fontId="36" fillId="0" borderId="0" xfId="0" applyFont="1"/>
    <xf numFmtId="0" fontId="42" fillId="0" borderId="0" xfId="0" applyFont="1"/>
    <xf numFmtId="0" fontId="46" fillId="0" borderId="0" xfId="0" applyFont="1"/>
    <xf numFmtId="0" fontId="47" fillId="0" borderId="0" xfId="0" applyFont="1" applyAlignment="1">
      <alignment horizontal="left" indent="1"/>
    </xf>
    <xf numFmtId="0" fontId="48" fillId="0" borderId="12" xfId="0" applyFont="1" applyBorder="1"/>
    <xf numFmtId="0" fontId="31" fillId="0" borderId="30" xfId="0" applyFont="1" applyBorder="1" applyAlignment="1">
      <alignment horizontal="right" vertical="top" wrapText="1"/>
    </xf>
    <xf numFmtId="0" fontId="34" fillId="0" borderId="10" xfId="0" applyFont="1" applyBorder="1" applyAlignment="1">
      <alignment vertical="top" wrapText="1"/>
    </xf>
    <xf numFmtId="0" fontId="29" fillId="0" borderId="0" xfId="0" applyFont="1" applyAlignment="1">
      <alignment vertical="top" wrapText="1"/>
    </xf>
    <xf numFmtId="0" fontId="29" fillId="0" borderId="17" xfId="0" applyFont="1" applyBorder="1" applyAlignment="1">
      <alignment vertical="top" wrapText="1"/>
    </xf>
    <xf numFmtId="0" fontId="59" fillId="0" borderId="1" xfId="14" applyBorder="1"/>
    <xf numFmtId="168" fontId="59" fillId="0" borderId="1" xfId="14" applyNumberFormat="1" applyBorder="1" applyAlignment="1">
      <alignment horizontal="center"/>
    </xf>
    <xf numFmtId="168" fontId="59" fillId="0" borderId="24" xfId="14" applyNumberFormat="1" applyBorder="1" applyAlignment="1">
      <alignment horizontal="center"/>
    </xf>
    <xf numFmtId="168" fontId="59" fillId="0" borderId="25" xfId="14" applyNumberFormat="1" applyBorder="1" applyAlignment="1">
      <alignment horizontal="center"/>
    </xf>
    <xf numFmtId="0" fontId="60" fillId="0" borderId="9" xfId="14" applyFont="1" applyBorder="1"/>
    <xf numFmtId="2" fontId="30" fillId="0" borderId="13" xfId="0" applyNumberFormat="1" applyFont="1" applyBorder="1" applyAlignment="1">
      <alignment horizontal="right" vertical="center" wrapText="1"/>
    </xf>
    <xf numFmtId="3" fontId="30" fillId="0" borderId="10" xfId="0" applyNumberFormat="1" applyFont="1" applyBorder="1" applyAlignment="1">
      <alignment vertical="top" wrapText="1"/>
    </xf>
    <xf numFmtId="2" fontId="30" fillId="0" borderId="17" xfId="0" applyNumberFormat="1" applyFont="1" applyBorder="1" applyAlignment="1">
      <alignment vertical="top" wrapText="1"/>
    </xf>
    <xf numFmtId="2" fontId="30" fillId="0" borderId="0" xfId="0" applyNumberFormat="1" applyFont="1" applyAlignment="1">
      <alignment vertical="top" wrapText="1"/>
    </xf>
    <xf numFmtId="3" fontId="30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3" fontId="30" fillId="0" borderId="0" xfId="0" applyNumberFormat="1" applyFont="1" applyAlignment="1">
      <alignment vertical="top" wrapText="1"/>
    </xf>
    <xf numFmtId="3" fontId="30" fillId="0" borderId="0" xfId="0" applyNumberFormat="1" applyFont="1" applyAlignment="1">
      <alignment horizontal="right" vertical="center" wrapText="1"/>
    </xf>
    <xf numFmtId="3" fontId="31" fillId="0" borderId="13" xfId="0" applyNumberFormat="1" applyFont="1" applyBorder="1" applyAlignment="1">
      <alignment vertical="top" wrapText="1"/>
    </xf>
    <xf numFmtId="3" fontId="30" fillId="0" borderId="30" xfId="0" applyNumberFormat="1" applyFont="1" applyBorder="1" applyAlignment="1">
      <alignment vertical="top" wrapText="1"/>
    </xf>
    <xf numFmtId="2" fontId="30" fillId="0" borderId="13" xfId="0" applyNumberFormat="1" applyFont="1" applyBorder="1" applyAlignment="1">
      <alignment vertical="top" wrapText="1"/>
    </xf>
    <xf numFmtId="3" fontId="30" fillId="0" borderId="30" xfId="0" applyNumberFormat="1" applyFont="1" applyBorder="1" applyAlignment="1">
      <alignment horizontal="right" vertical="center" wrapText="1"/>
    </xf>
    <xf numFmtId="167" fontId="34" fillId="0" borderId="30" xfId="22" applyNumberFormat="1" applyFont="1" applyBorder="1" applyAlignment="1">
      <alignment horizontal="right" vertical="center" wrapText="1"/>
    </xf>
    <xf numFmtId="167" fontId="34" fillId="0" borderId="13" xfId="22" applyNumberFormat="1" applyFont="1" applyBorder="1" applyAlignment="1">
      <alignment horizontal="right" vertical="center" wrapText="1"/>
    </xf>
    <xf numFmtId="167" fontId="34" fillId="0" borderId="10" xfId="22" applyNumberFormat="1" applyFont="1" applyBorder="1" applyAlignment="1">
      <alignment horizontal="right" vertical="center" wrapText="1"/>
    </xf>
    <xf numFmtId="0" fontId="30" fillId="0" borderId="34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 vertical="top" wrapText="1"/>
    </xf>
    <xf numFmtId="0" fontId="0" fillId="0" borderId="34" xfId="0" applyBorder="1"/>
    <xf numFmtId="0" fontId="31" fillId="0" borderId="17" xfId="0" applyFont="1" applyBorder="1" applyAlignment="1">
      <alignment vertical="top" wrapText="1"/>
    </xf>
    <xf numFmtId="0" fontId="31" fillId="0" borderId="0" xfId="0" applyFont="1" applyAlignment="1">
      <alignment vertical="top" wrapText="1"/>
    </xf>
    <xf numFmtId="0" fontId="31" fillId="0" borderId="13" xfId="0" applyFont="1" applyBorder="1" applyAlignment="1">
      <alignment vertical="top" wrapText="1"/>
    </xf>
    <xf numFmtId="0" fontId="53" fillId="0" borderId="0" xfId="0" applyFont="1" applyAlignment="1">
      <alignment horizontal="left" indent="1"/>
    </xf>
    <xf numFmtId="168" fontId="59" fillId="0" borderId="30" xfId="14" applyNumberFormat="1" applyBorder="1" applyAlignment="1">
      <alignment horizontal="center"/>
    </xf>
    <xf numFmtId="0" fontId="59" fillId="0" borderId="37" xfId="14" applyBorder="1" applyAlignment="1">
      <alignment horizontal="left" indent="2"/>
    </xf>
    <xf numFmtId="168" fontId="59" fillId="0" borderId="0" xfId="14" applyNumberFormat="1"/>
    <xf numFmtId="0" fontId="59" fillId="0" borderId="10" xfId="14" applyBorder="1"/>
    <xf numFmtId="168" fontId="59" fillId="0" borderId="20" xfId="14" applyNumberFormat="1" applyBorder="1" applyAlignment="1">
      <alignment horizontal="center"/>
    </xf>
    <xf numFmtId="168" fontId="59" fillId="0" borderId="11" xfId="14" applyNumberFormat="1" applyBorder="1" applyAlignment="1">
      <alignment horizontal="center"/>
    </xf>
    <xf numFmtId="3" fontId="31" fillId="0" borderId="30" xfId="0" applyNumberFormat="1" applyFont="1" applyBorder="1" applyAlignment="1">
      <alignment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0" fillId="0" borderId="0" xfId="0" applyFont="1" applyAlignment="1">
      <alignment horizontal="center" vertical="center"/>
    </xf>
    <xf numFmtId="0" fontId="0" fillId="0" borderId="17" xfId="0" applyBorder="1" applyAlignment="1">
      <alignment horizontal="right" vertical="center"/>
    </xf>
    <xf numFmtId="168" fontId="59" fillId="0" borderId="17" xfId="14" applyNumberFormat="1" applyBorder="1" applyAlignment="1">
      <alignment horizontal="center"/>
    </xf>
    <xf numFmtId="168" fontId="59" fillId="0" borderId="18" xfId="14" applyNumberFormat="1" applyBorder="1" applyAlignment="1">
      <alignment horizontal="center"/>
    </xf>
    <xf numFmtId="0" fontId="59" fillId="0" borderId="12" xfId="14" applyBorder="1"/>
    <xf numFmtId="0" fontId="59" fillId="0" borderId="27" xfId="14" applyBorder="1"/>
    <xf numFmtId="0" fontId="59" fillId="0" borderId="15" xfId="14" applyBorder="1"/>
    <xf numFmtId="0" fontId="49" fillId="0" borderId="36" xfId="0" applyFont="1" applyBorder="1"/>
    <xf numFmtId="0" fontId="49" fillId="0" borderId="27" xfId="0" applyFont="1" applyBorder="1"/>
    <xf numFmtId="0" fontId="49" fillId="0" borderId="26" xfId="0" applyFont="1" applyBorder="1"/>
    <xf numFmtId="0" fontId="59" fillId="0" borderId="1" xfId="3" applyNumberFormat="1" applyFont="1" applyBorder="1" applyAlignment="1">
      <alignment horizontal="center"/>
    </xf>
    <xf numFmtId="9" fontId="59" fillId="0" borderId="0" xfId="22" applyFont="1"/>
    <xf numFmtId="167" fontId="59" fillId="0" borderId="0" xfId="22" applyNumberFormat="1" applyFont="1"/>
    <xf numFmtId="0" fontId="59" fillId="0" borderId="5" xfId="14" applyBorder="1"/>
    <xf numFmtId="0" fontId="60" fillId="0" borderId="21" xfId="14" applyFont="1" applyBorder="1" applyAlignment="1">
      <alignment horizontal="center" vertical="center" wrapText="1"/>
    </xf>
    <xf numFmtId="0" fontId="60" fillId="0" borderId="5" xfId="14" applyFont="1" applyBorder="1" applyAlignment="1">
      <alignment horizontal="center" vertical="center" wrapText="1"/>
    </xf>
    <xf numFmtId="0" fontId="25" fillId="0" borderId="37" xfId="14" applyFont="1" applyBorder="1"/>
    <xf numFmtId="167" fontId="59" fillId="0" borderId="10" xfId="22" applyNumberFormat="1" applyFont="1" applyBorder="1" applyAlignment="1">
      <alignment horizontal="center"/>
    </xf>
    <xf numFmtId="167" fontId="59" fillId="0" borderId="1" xfId="22" applyNumberFormat="1" applyFont="1" applyBorder="1" applyAlignment="1">
      <alignment horizontal="center"/>
    </xf>
    <xf numFmtId="167" fontId="59" fillId="0" borderId="0" xfId="22" applyNumberFormat="1" applyFont="1" applyAlignment="1">
      <alignment horizontal="center"/>
    </xf>
    <xf numFmtId="167" fontId="60" fillId="5" borderId="10" xfId="22" applyNumberFormat="1" applyFont="1" applyFill="1" applyBorder="1" applyAlignment="1">
      <alignment horizontal="center"/>
    </xf>
    <xf numFmtId="167" fontId="60" fillId="5" borderId="1" xfId="22" applyNumberFormat="1" applyFont="1" applyFill="1" applyBorder="1" applyAlignment="1">
      <alignment horizontal="center"/>
    </xf>
    <xf numFmtId="167" fontId="60" fillId="5" borderId="0" xfId="22" applyNumberFormat="1" applyFont="1" applyFill="1" applyAlignment="1">
      <alignment horizontal="center"/>
    </xf>
    <xf numFmtId="0" fontId="64" fillId="5" borderId="37" xfId="14" applyFont="1" applyFill="1" applyBorder="1" applyAlignment="1">
      <alignment vertical="center"/>
    </xf>
    <xf numFmtId="167" fontId="59" fillId="0" borderId="20" xfId="22" applyNumberFormat="1" applyFont="1" applyBorder="1" applyAlignment="1">
      <alignment horizontal="center"/>
    </xf>
    <xf numFmtId="167" fontId="59" fillId="0" borderId="30" xfId="22" applyNumberFormat="1" applyFont="1" applyBorder="1" applyAlignment="1">
      <alignment horizontal="center"/>
    </xf>
    <xf numFmtId="0" fontId="25" fillId="0" borderId="0" xfId="14" applyFont="1"/>
    <xf numFmtId="0" fontId="59" fillId="0" borderId="28" xfId="14" applyBorder="1"/>
    <xf numFmtId="167" fontId="59" fillId="0" borderId="22" xfId="22" applyNumberFormat="1" applyFont="1" applyBorder="1" applyAlignment="1">
      <alignment horizontal="center"/>
    </xf>
    <xf numFmtId="167" fontId="60" fillId="5" borderId="22" xfId="22" applyNumberFormat="1" applyFont="1" applyFill="1" applyBorder="1" applyAlignment="1">
      <alignment horizontal="center"/>
    </xf>
    <xf numFmtId="168" fontId="59" fillId="0" borderId="22" xfId="14" applyNumberFormat="1" applyBorder="1" applyAlignment="1">
      <alignment horizontal="center"/>
    </xf>
    <xf numFmtId="168" fontId="59" fillId="0" borderId="23" xfId="14" applyNumberFormat="1" applyBorder="1" applyAlignment="1">
      <alignment horizontal="center"/>
    </xf>
    <xf numFmtId="0" fontId="63" fillId="3" borderId="0" xfId="14" applyFont="1" applyFill="1" applyAlignment="1">
      <alignment horizontal="center" vertical="center"/>
    </xf>
    <xf numFmtId="0" fontId="60" fillId="0" borderId="0" xfId="14" applyFont="1" applyAlignment="1">
      <alignment horizontal="center" vertical="center" wrapText="1"/>
    </xf>
    <xf numFmtId="0" fontId="24" fillId="0" borderId="37" xfId="14" applyFont="1" applyBorder="1"/>
    <xf numFmtId="0" fontId="63" fillId="0" borderId="0" xfId="14" applyFont="1" applyAlignment="1">
      <alignment horizontal="center" vertical="center"/>
    </xf>
    <xf numFmtId="0" fontId="62" fillId="0" borderId="12" xfId="14" applyFont="1" applyBorder="1" applyAlignment="1">
      <alignment horizontal="center" vertical="center"/>
    </xf>
    <xf numFmtId="0" fontId="24" fillId="0" borderId="37" xfId="14" applyFont="1" applyBorder="1" applyAlignment="1">
      <alignment horizontal="left" indent="2"/>
    </xf>
    <xf numFmtId="0" fontId="24" fillId="0" borderId="0" xfId="14" applyFont="1"/>
    <xf numFmtId="0" fontId="23" fillId="0" borderId="37" xfId="14" applyFont="1" applyBorder="1" applyAlignment="1">
      <alignment horizontal="left" indent="2"/>
    </xf>
    <xf numFmtId="0" fontId="59" fillId="0" borderId="22" xfId="14" applyBorder="1"/>
    <xf numFmtId="0" fontId="22" fillId="0" borderId="37" xfId="14" applyFont="1" applyBorder="1" applyAlignment="1">
      <alignment horizontal="left" indent="2"/>
    </xf>
    <xf numFmtId="169" fontId="69" fillId="0" borderId="56" xfId="0" applyNumberFormat="1" applyFont="1" applyBorder="1" applyAlignment="1">
      <alignment horizontal="center"/>
    </xf>
    <xf numFmtId="169" fontId="69" fillId="0" borderId="57" xfId="0" applyNumberFormat="1" applyFont="1" applyBorder="1" applyAlignment="1">
      <alignment horizontal="center"/>
    </xf>
    <xf numFmtId="169" fontId="69" fillId="0" borderId="58" xfId="0" applyNumberFormat="1" applyFont="1" applyBorder="1" applyAlignment="1">
      <alignment horizontal="center"/>
    </xf>
    <xf numFmtId="170" fontId="70" fillId="0" borderId="1" xfId="0" applyNumberFormat="1" applyFont="1" applyBorder="1" applyAlignment="1">
      <alignment horizontal="center" vertical="center"/>
    </xf>
    <xf numFmtId="170" fontId="70" fillId="0" borderId="20" xfId="0" applyNumberFormat="1" applyFont="1" applyBorder="1" applyAlignment="1">
      <alignment horizontal="center" vertical="center"/>
    </xf>
    <xf numFmtId="170" fontId="70" fillId="0" borderId="22" xfId="0" applyNumberFormat="1" applyFont="1" applyBorder="1" applyAlignment="1">
      <alignment horizontal="center" vertical="center"/>
    </xf>
    <xf numFmtId="169" fontId="59" fillId="0" borderId="0" xfId="14" applyNumberFormat="1" applyAlignment="1">
      <alignment horizontal="right"/>
    </xf>
    <xf numFmtId="0" fontId="43" fillId="0" borderId="13" xfId="0" applyFont="1" applyBorder="1" applyAlignment="1">
      <alignment horizontal="center" vertical="center" wrapText="1"/>
    </xf>
    <xf numFmtId="167" fontId="73" fillId="0" borderId="0" xfId="22" applyNumberFormat="1" applyFont="1" applyAlignment="1">
      <alignment horizontal="center"/>
    </xf>
    <xf numFmtId="0" fontId="59" fillId="0" borderId="37" xfId="14" applyBorder="1" applyAlignment="1">
      <alignment vertical="center"/>
    </xf>
    <xf numFmtId="0" fontId="21" fillId="0" borderId="0" xfId="14" applyFont="1"/>
    <xf numFmtId="0" fontId="20" fillId="0" borderId="37" xfId="14" applyFont="1" applyBorder="1" applyAlignment="1">
      <alignment horizontal="left" indent="2"/>
    </xf>
    <xf numFmtId="0" fontId="19" fillId="0" borderId="37" xfId="14" applyFont="1" applyBorder="1" applyAlignment="1">
      <alignment horizontal="left" indent="2"/>
    </xf>
    <xf numFmtId="3" fontId="52" fillId="0" borderId="1" xfId="0" applyNumberFormat="1" applyFont="1" applyBorder="1" applyAlignment="1">
      <alignment horizontal="center" vertical="center"/>
    </xf>
    <xf numFmtId="3" fontId="52" fillId="0" borderId="0" xfId="0" applyNumberFormat="1" applyFont="1" applyAlignment="1">
      <alignment horizontal="center" vertical="center"/>
    </xf>
    <xf numFmtId="3" fontId="52" fillId="0" borderId="1" xfId="0" applyNumberFormat="1" applyFont="1" applyBorder="1" applyAlignment="1">
      <alignment horizontal="center"/>
    </xf>
    <xf numFmtId="3" fontId="52" fillId="0" borderId="0" xfId="0" applyNumberFormat="1" applyFont="1" applyAlignment="1">
      <alignment horizontal="center"/>
    </xf>
    <xf numFmtId="0" fontId="56" fillId="0" borderId="10" xfId="0" applyFont="1" applyBorder="1"/>
    <xf numFmtId="0" fontId="75" fillId="0" borderId="10" xfId="0" applyFont="1" applyBorder="1" applyAlignment="1">
      <alignment horizontal="left" vertical="center" indent="1"/>
    </xf>
    <xf numFmtId="0" fontId="76" fillId="0" borderId="10" xfId="0" applyFont="1" applyBorder="1" applyAlignment="1">
      <alignment horizontal="left" vertical="center" indent="8"/>
    </xf>
    <xf numFmtId="0" fontId="76" fillId="0" borderId="10" xfId="0" applyFont="1" applyBorder="1" applyAlignment="1">
      <alignment horizontal="left" vertical="center" indent="1"/>
    </xf>
    <xf numFmtId="0" fontId="76" fillId="0" borderId="10" xfId="0" applyFont="1" applyBorder="1" applyAlignment="1">
      <alignment horizontal="left" vertical="center" indent="7"/>
    </xf>
    <xf numFmtId="0" fontId="77" fillId="0" borderId="10" xfId="0" applyFont="1" applyBorder="1" applyAlignment="1">
      <alignment horizontal="left" vertical="center" indent="1"/>
    </xf>
    <xf numFmtId="0" fontId="76" fillId="0" borderId="11" xfId="0" applyFont="1" applyBorder="1" applyAlignment="1">
      <alignment horizontal="left" vertical="center" indent="7"/>
    </xf>
    <xf numFmtId="0" fontId="78" fillId="0" borderId="10" xfId="0" applyFont="1" applyBorder="1" applyAlignment="1">
      <alignment horizontal="center" vertical="center"/>
    </xf>
    <xf numFmtId="0" fontId="78" fillId="0" borderId="1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171" fontId="79" fillId="0" borderId="27" xfId="0" applyNumberFormat="1" applyFont="1" applyBorder="1" applyAlignment="1">
      <alignment horizontal="center" vertical="center"/>
    </xf>
    <xf numFmtId="170" fontId="70" fillId="0" borderId="59" xfId="0" applyNumberFormat="1" applyFont="1" applyBorder="1" applyAlignment="1">
      <alignment horizontal="center" vertical="center"/>
    </xf>
    <xf numFmtId="170" fontId="59" fillId="0" borderId="10" xfId="14" applyNumberFormat="1" applyBorder="1" applyAlignment="1">
      <alignment horizontal="center"/>
    </xf>
    <xf numFmtId="170" fontId="59" fillId="0" borderId="1" xfId="14" applyNumberFormat="1" applyBorder="1" applyAlignment="1">
      <alignment horizontal="center"/>
    </xf>
    <xf numFmtId="170" fontId="59" fillId="0" borderId="0" xfId="14" applyNumberFormat="1" applyAlignment="1">
      <alignment horizontal="center"/>
    </xf>
    <xf numFmtId="170" fontId="59" fillId="0" borderId="17" xfId="14" applyNumberFormat="1" applyBorder="1" applyAlignment="1">
      <alignment horizontal="center"/>
    </xf>
    <xf numFmtId="170" fontId="70" fillId="0" borderId="10" xfId="0" applyNumberFormat="1" applyFont="1" applyBorder="1" applyAlignment="1">
      <alignment horizontal="center" vertical="center"/>
    </xf>
    <xf numFmtId="0" fontId="59" fillId="0" borderId="0" xfId="14" applyAlignment="1">
      <alignment vertical="center"/>
    </xf>
    <xf numFmtId="0" fontId="59" fillId="0" borderId="19" xfId="14" applyBorder="1" applyAlignment="1">
      <alignment horizontal="center"/>
    </xf>
    <xf numFmtId="0" fontId="59" fillId="0" borderId="10" xfId="14" applyBorder="1" applyAlignment="1">
      <alignment horizontal="center"/>
    </xf>
    <xf numFmtId="0" fontId="59" fillId="0" borderId="1" xfId="14" applyBorder="1" applyAlignment="1">
      <alignment horizontal="center"/>
    </xf>
    <xf numFmtId="173" fontId="59" fillId="0" borderId="30" xfId="14" applyNumberFormat="1" applyBorder="1" applyAlignment="1">
      <alignment horizontal="center"/>
    </xf>
    <xf numFmtId="0" fontId="59" fillId="0" borderId="17" xfId="14" applyBorder="1" applyAlignment="1">
      <alignment horizontal="center"/>
    </xf>
    <xf numFmtId="170" fontId="70" fillId="0" borderId="28" xfId="0" applyNumberFormat="1" applyFont="1" applyBorder="1" applyAlignment="1">
      <alignment horizontal="center" vertical="center"/>
    </xf>
    <xf numFmtId="0" fontId="60" fillId="0" borderId="9" xfId="14" applyFont="1" applyBorder="1" applyAlignment="1">
      <alignment vertical="center"/>
    </xf>
    <xf numFmtId="0" fontId="60" fillId="0" borderId="37" xfId="14" applyFont="1" applyBorder="1" applyAlignment="1">
      <alignment vertical="center"/>
    </xf>
    <xf numFmtId="0" fontId="27" fillId="0" borderId="37" xfId="14" applyFont="1" applyBorder="1" applyAlignment="1">
      <alignment vertical="center"/>
    </xf>
    <xf numFmtId="0" fontId="59" fillId="0" borderId="37" xfId="14" applyBorder="1" applyAlignment="1">
      <alignment horizontal="left" vertical="center" indent="2"/>
    </xf>
    <xf numFmtId="0" fontId="59" fillId="0" borderId="37" xfId="14" applyBorder="1" applyAlignment="1">
      <alignment horizontal="left" vertical="center" wrapText="1" indent="2"/>
    </xf>
    <xf numFmtId="0" fontId="52" fillId="0" borderId="1" xfId="0" applyFont="1" applyBorder="1" applyAlignment="1">
      <alignment horizontal="center" vertical="center"/>
    </xf>
    <xf numFmtId="170" fontId="52" fillId="0" borderId="1" xfId="0" applyNumberFormat="1" applyFont="1" applyBorder="1" applyAlignment="1">
      <alignment horizontal="center" vertical="center"/>
    </xf>
    <xf numFmtId="3" fontId="52" fillId="0" borderId="30" xfId="0" applyNumberFormat="1" applyFont="1" applyBorder="1" applyAlignment="1">
      <alignment horizontal="center" vertical="center"/>
    </xf>
    <xf numFmtId="170" fontId="52" fillId="0" borderId="30" xfId="0" applyNumberFormat="1" applyFont="1" applyBorder="1" applyAlignment="1">
      <alignment horizontal="center" vertical="center"/>
    </xf>
    <xf numFmtId="0" fontId="56" fillId="0" borderId="30" xfId="0" applyFont="1" applyBorder="1"/>
    <xf numFmtId="0" fontId="56" fillId="0" borderId="1" xfId="0" applyFont="1" applyBorder="1"/>
    <xf numFmtId="10" fontId="52" fillId="0" borderId="1" xfId="22" applyNumberFormat="1" applyFont="1" applyBorder="1" applyAlignment="1">
      <alignment horizontal="center" vertical="center"/>
    </xf>
    <xf numFmtId="10" fontId="52" fillId="0" borderId="30" xfId="22" applyNumberFormat="1" applyFont="1" applyBorder="1" applyAlignment="1">
      <alignment horizontal="center" vertical="center"/>
    </xf>
    <xf numFmtId="170" fontId="52" fillId="0" borderId="0" xfId="0" applyNumberFormat="1" applyFont="1" applyAlignment="1">
      <alignment horizontal="center" vertical="center"/>
    </xf>
    <xf numFmtId="170" fontId="52" fillId="0" borderId="13" xfId="0" applyNumberFormat="1" applyFont="1" applyBorder="1" applyAlignment="1">
      <alignment horizontal="center" vertical="center"/>
    </xf>
    <xf numFmtId="0" fontId="56" fillId="0" borderId="0" xfId="0" applyFont="1"/>
    <xf numFmtId="4" fontId="52" fillId="0" borderId="1" xfId="0" applyNumberFormat="1" applyFont="1" applyBorder="1" applyAlignment="1">
      <alignment horizontal="center" vertical="center"/>
    </xf>
    <xf numFmtId="4" fontId="52" fillId="0" borderId="0" xfId="0" applyNumberFormat="1" applyFont="1" applyAlignment="1">
      <alignment horizontal="center" vertical="center"/>
    </xf>
    <xf numFmtId="170" fontId="56" fillId="0" borderId="1" xfId="0" applyNumberFormat="1" applyFont="1" applyBorder="1" applyAlignment="1">
      <alignment horizontal="center" vertical="center"/>
    </xf>
    <xf numFmtId="4" fontId="52" fillId="0" borderId="25" xfId="0" applyNumberFormat="1" applyFont="1" applyBorder="1" applyAlignment="1">
      <alignment horizontal="center" vertical="center"/>
    </xf>
    <xf numFmtId="4" fontId="52" fillId="0" borderId="24" xfId="0" applyNumberFormat="1" applyFont="1" applyBorder="1" applyAlignment="1">
      <alignment horizontal="center" vertical="center"/>
    </xf>
    <xf numFmtId="0" fontId="59" fillId="0" borderId="10" xfId="14" applyBorder="1" applyAlignment="1">
      <alignment horizontal="left" indent="2"/>
    </xf>
    <xf numFmtId="0" fontId="15" fillId="0" borderId="37" xfId="14" applyFont="1" applyBorder="1" applyAlignment="1">
      <alignment horizontal="left" vertical="center" indent="2"/>
    </xf>
    <xf numFmtId="0" fontId="15" fillId="0" borderId="37" xfId="14" applyFont="1" applyBorder="1" applyAlignment="1">
      <alignment horizontal="left" indent="2"/>
    </xf>
    <xf numFmtId="0" fontId="15" fillId="0" borderId="10" xfId="14" applyFont="1" applyBorder="1" applyAlignment="1">
      <alignment horizontal="left" indent="2"/>
    </xf>
    <xf numFmtId="0" fontId="15" fillId="0" borderId="37" xfId="14" applyFont="1" applyBorder="1" applyAlignment="1">
      <alignment horizontal="left" vertical="center" wrapText="1" indent="2"/>
    </xf>
    <xf numFmtId="167" fontId="70" fillId="0" borderId="20" xfId="22" applyNumberFormat="1" applyFont="1" applyBorder="1" applyAlignment="1">
      <alignment horizontal="center" vertical="center"/>
    </xf>
    <xf numFmtId="167" fontId="70" fillId="0" borderId="59" xfId="22" applyNumberFormat="1" applyFont="1" applyBorder="1" applyAlignment="1">
      <alignment horizontal="center" vertical="center"/>
    </xf>
    <xf numFmtId="167" fontId="70" fillId="0" borderId="22" xfId="22" applyNumberFormat="1" applyFont="1" applyBorder="1" applyAlignment="1">
      <alignment horizontal="center" vertical="center"/>
    </xf>
    <xf numFmtId="0" fontId="59" fillId="0" borderId="27" xfId="14" applyBorder="1" applyAlignment="1">
      <alignment horizontal="center"/>
    </xf>
    <xf numFmtId="177" fontId="31" fillId="0" borderId="13" xfId="0" applyNumberFormat="1" applyFont="1" applyBorder="1" applyAlignment="1">
      <alignment horizontal="right" vertical="top" wrapText="1"/>
    </xf>
    <xf numFmtId="177" fontId="31" fillId="0" borderId="0" xfId="0" applyNumberFormat="1" applyFont="1" applyAlignment="1">
      <alignment horizontal="right" vertical="top" wrapText="1"/>
    </xf>
    <xf numFmtId="177" fontId="31" fillId="0" borderId="17" xfId="0" applyNumberFormat="1" applyFont="1" applyBorder="1" applyAlignment="1">
      <alignment horizontal="right" vertical="top" wrapText="1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180" fontId="43" fillId="0" borderId="0" xfId="3" applyNumberFormat="1" applyFont="1" applyBorder="1" applyAlignment="1">
      <alignment horizontal="center" vertical="center"/>
    </xf>
    <xf numFmtId="2" fontId="43" fillId="0" borderId="0" xfId="0" applyNumberFormat="1" applyFont="1" applyAlignment="1">
      <alignment horizontal="center" vertical="center"/>
    </xf>
    <xf numFmtId="9" fontId="43" fillId="0" borderId="0" xfId="22" applyFont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180" fontId="43" fillId="0" borderId="0" xfId="3" applyNumberFormat="1" applyFont="1" applyBorder="1" applyAlignment="1">
      <alignment horizontal="center" vertical="center" wrapText="1"/>
    </xf>
    <xf numFmtId="2" fontId="43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wrapText="1"/>
    </xf>
    <xf numFmtId="180" fontId="43" fillId="0" borderId="91" xfId="3" applyNumberFormat="1" applyFont="1" applyBorder="1" applyAlignment="1">
      <alignment horizontal="center" vertical="center"/>
    </xf>
    <xf numFmtId="2" fontId="43" fillId="0" borderId="91" xfId="3" applyNumberFormat="1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167" fontId="43" fillId="0" borderId="0" xfId="22" applyNumberFormat="1" applyFont="1" applyFill="1" applyAlignment="1">
      <alignment horizontal="center" vertical="center"/>
    </xf>
    <xf numFmtId="167" fontId="43" fillId="0" borderId="0" xfId="22" applyNumberFormat="1" applyFont="1" applyAlignment="1">
      <alignment horizontal="center" vertical="center"/>
    </xf>
    <xf numFmtId="167" fontId="43" fillId="0" borderId="91" xfId="22" applyNumberFormat="1" applyFont="1" applyBorder="1" applyAlignment="1">
      <alignment horizontal="center" vertical="center"/>
    </xf>
    <xf numFmtId="0" fontId="71" fillId="0" borderId="0" xfId="0" applyFont="1"/>
    <xf numFmtId="0" fontId="74" fillId="0" borderId="0" xfId="0" applyFont="1"/>
    <xf numFmtId="0" fontId="74" fillId="0" borderId="0" xfId="0" applyFont="1" applyAlignment="1">
      <alignment horizontal="center" vertical="center" wrapText="1"/>
    </xf>
    <xf numFmtId="181" fontId="71" fillId="0" borderId="13" xfId="3" applyNumberFormat="1" applyFont="1" applyBorder="1"/>
    <xf numFmtId="181" fontId="71" fillId="0" borderId="0" xfId="3" applyNumberFormat="1" applyFont="1" applyBorder="1"/>
    <xf numFmtId="181" fontId="71" fillId="0" borderId="76" xfId="3" applyNumberFormat="1" applyFont="1" applyBorder="1"/>
    <xf numFmtId="181" fontId="71" fillId="0" borderId="32" xfId="3" applyNumberFormat="1" applyFont="1" applyBorder="1"/>
    <xf numFmtId="0" fontId="71" fillId="0" borderId="0" xfId="0" applyFont="1" applyAlignment="1">
      <alignment horizontal="center"/>
    </xf>
    <xf numFmtId="181" fontId="71" fillId="0" borderId="0" xfId="3" applyNumberFormat="1" applyFont="1"/>
    <xf numFmtId="181" fontId="71" fillId="0" borderId="4" xfId="3" applyNumberFormat="1" applyFont="1" applyBorder="1"/>
    <xf numFmtId="0" fontId="71" fillId="0" borderId="97" xfId="0" applyFont="1" applyBorder="1"/>
    <xf numFmtId="168" fontId="71" fillId="0" borderId="13" xfId="3" applyNumberFormat="1" applyFont="1" applyBorder="1"/>
    <xf numFmtId="168" fontId="71" fillId="0" borderId="76" xfId="3" applyNumberFormat="1" applyFont="1" applyBorder="1"/>
    <xf numFmtId="168" fontId="71" fillId="0" borderId="0" xfId="3" applyNumberFormat="1" applyFont="1"/>
    <xf numFmtId="168" fontId="71" fillId="0" borderId="4" xfId="3" applyNumberFormat="1" applyFont="1" applyBorder="1"/>
    <xf numFmtId="0" fontId="109" fillId="0" borderId="0" xfId="14" applyFont="1" applyAlignment="1">
      <alignment horizontal="center" vertical="center"/>
    </xf>
    <xf numFmtId="169" fontId="74" fillId="0" borderId="18" xfId="14" applyNumberFormat="1" applyFont="1" applyBorder="1" applyAlignment="1">
      <alignment horizontal="center" vertical="center" wrapText="1"/>
    </xf>
    <xf numFmtId="0" fontId="71" fillId="0" borderId="0" xfId="0" applyFont="1" applyAlignment="1">
      <alignment vertical="center" wrapText="1"/>
    </xf>
    <xf numFmtId="0" fontId="71" fillId="0" borderId="0" xfId="0" applyFont="1" applyAlignment="1">
      <alignment vertical="center"/>
    </xf>
    <xf numFmtId="0" fontId="108" fillId="0" borderId="0" xfId="0" applyFont="1"/>
    <xf numFmtId="0" fontId="71" fillId="0" borderId="0" xfId="14" applyFont="1"/>
    <xf numFmtId="0" fontId="74" fillId="0" borderId="19" xfId="14" applyFont="1" applyBorder="1" applyAlignment="1">
      <alignment vertical="center"/>
    </xf>
    <xf numFmtId="0" fontId="74" fillId="0" borderId="8" xfId="14" applyFont="1" applyBorder="1" applyAlignment="1">
      <alignment horizontal="center" vertical="center"/>
    </xf>
    <xf numFmtId="0" fontId="74" fillId="0" borderId="0" xfId="14" applyFont="1" applyAlignment="1">
      <alignment horizontal="center" vertical="center" wrapText="1"/>
    </xf>
    <xf numFmtId="0" fontId="71" fillId="0" borderId="9" xfId="14" applyFont="1" applyBorder="1"/>
    <xf numFmtId="0" fontId="74" fillId="0" borderId="15" xfId="14" applyFont="1" applyBorder="1"/>
    <xf numFmtId="168" fontId="71" fillId="0" borderId="9" xfId="14" applyNumberFormat="1" applyFont="1" applyBorder="1" applyAlignment="1">
      <alignment horizontal="center" vertical="center"/>
    </xf>
    <xf numFmtId="168" fontId="71" fillId="0" borderId="17" xfId="14" applyNumberFormat="1" applyFont="1" applyBorder="1" applyAlignment="1">
      <alignment horizontal="center" vertical="center"/>
    </xf>
    <xf numFmtId="0" fontId="71" fillId="0" borderId="37" xfId="14" applyFont="1" applyBorder="1" applyAlignment="1">
      <alignment horizontal="center" vertical="center"/>
    </xf>
    <xf numFmtId="168" fontId="71" fillId="0" borderId="37" xfId="14" applyNumberFormat="1" applyFont="1" applyBorder="1" applyAlignment="1">
      <alignment horizontal="center" vertical="center"/>
    </xf>
    <xf numFmtId="167" fontId="71" fillId="0" borderId="0" xfId="22" applyNumberFormat="1" applyFont="1" applyAlignment="1">
      <alignment horizontal="center"/>
    </xf>
    <xf numFmtId="9" fontId="71" fillId="0" borderId="0" xfId="22" applyFont="1"/>
    <xf numFmtId="167" fontId="74" fillId="0" borderId="0" xfId="22" applyNumberFormat="1" applyFont="1" applyAlignment="1">
      <alignment horizontal="center"/>
    </xf>
    <xf numFmtId="168" fontId="71" fillId="0" borderId="0" xfId="14" applyNumberFormat="1" applyFont="1" applyAlignment="1">
      <alignment horizontal="center"/>
    </xf>
    <xf numFmtId="167" fontId="71" fillId="0" borderId="0" xfId="22" applyNumberFormat="1" applyFont="1"/>
    <xf numFmtId="0" fontId="71" fillId="0" borderId="0" xfId="14" applyFont="1" applyAlignment="1">
      <alignment horizontal="right"/>
    </xf>
    <xf numFmtId="168" fontId="71" fillId="0" borderId="0" xfId="14" applyNumberFormat="1" applyFont="1"/>
    <xf numFmtId="0" fontId="71" fillId="0" borderId="37" xfId="14" applyFont="1" applyBorder="1" applyAlignment="1">
      <alignment vertical="center"/>
    </xf>
    <xf numFmtId="168" fontId="71" fillId="0" borderId="37" xfId="22" applyNumberFormat="1" applyFont="1" applyBorder="1" applyAlignment="1">
      <alignment horizontal="center" vertical="center"/>
    </xf>
    <xf numFmtId="168" fontId="71" fillId="0" borderId="17" xfId="22" applyNumberFormat="1" applyFont="1" applyBorder="1" applyAlignment="1">
      <alignment horizontal="center" vertical="center"/>
    </xf>
    <xf numFmtId="0" fontId="71" fillId="0" borderId="37" xfId="14" applyFont="1" applyBorder="1"/>
    <xf numFmtId="0" fontId="74" fillId="5" borderId="0" xfId="0" applyFont="1" applyFill="1" applyAlignment="1">
      <alignment horizontal="center" vertical="center"/>
    </xf>
    <xf numFmtId="168" fontId="74" fillId="5" borderId="37" xfId="14" applyNumberFormat="1" applyFont="1" applyFill="1" applyBorder="1" applyAlignment="1">
      <alignment horizontal="center" vertical="center"/>
    </xf>
    <xf numFmtId="168" fontId="74" fillId="5" borderId="17" xfId="14" applyNumberFormat="1" applyFont="1" applyFill="1" applyBorder="1" applyAlignment="1">
      <alignment horizontal="center" vertical="center"/>
    </xf>
    <xf numFmtId="0" fontId="71" fillId="0" borderId="5" xfId="14" applyFont="1" applyBorder="1"/>
    <xf numFmtId="0" fontId="74" fillId="0" borderId="24" xfId="14" applyFont="1" applyBorder="1" applyAlignment="1">
      <alignment horizontal="center"/>
    </xf>
    <xf numFmtId="167" fontId="71" fillId="0" borderId="5" xfId="22" applyNumberFormat="1" applyFont="1" applyBorder="1" applyAlignment="1">
      <alignment horizontal="center" vertical="center"/>
    </xf>
    <xf numFmtId="167" fontId="71" fillId="0" borderId="18" xfId="22" applyNumberFormat="1" applyFont="1" applyBorder="1" applyAlignment="1">
      <alignment horizontal="center" vertical="center"/>
    </xf>
    <xf numFmtId="167" fontId="112" fillId="0" borderId="0" xfId="22" applyNumberFormat="1" applyFont="1" applyAlignment="1">
      <alignment horizontal="center"/>
    </xf>
    <xf numFmtId="0" fontId="109" fillId="2" borderId="0" xfId="14" applyFont="1" applyFill="1" applyAlignment="1">
      <alignment horizontal="center" vertical="center"/>
    </xf>
    <xf numFmtId="0" fontId="71" fillId="0" borderId="12" xfId="14" applyFont="1" applyBorder="1" applyAlignment="1">
      <alignment horizontal="center" vertical="center"/>
    </xf>
    <xf numFmtId="0" fontId="71" fillId="0" borderId="16" xfId="14" applyFont="1" applyBorder="1" applyAlignment="1">
      <alignment horizontal="center" vertical="center"/>
    </xf>
    <xf numFmtId="2" fontId="112" fillId="0" borderId="12" xfId="14" applyNumberFormat="1" applyFont="1" applyBorder="1" applyAlignment="1">
      <alignment horizontal="center" vertical="center"/>
    </xf>
    <xf numFmtId="2" fontId="112" fillId="0" borderId="16" xfId="14" applyNumberFormat="1" applyFont="1" applyBorder="1" applyAlignment="1">
      <alignment horizontal="center" vertical="center"/>
    </xf>
    <xf numFmtId="168" fontId="71" fillId="0" borderId="10" xfId="14" applyNumberFormat="1" applyFont="1" applyBorder="1" applyAlignment="1">
      <alignment horizontal="center" vertical="center"/>
    </xf>
    <xf numFmtId="167" fontId="71" fillId="0" borderId="10" xfId="22" applyNumberFormat="1" applyFont="1" applyBorder="1" applyAlignment="1">
      <alignment horizontal="center" vertical="center"/>
    </xf>
    <xf numFmtId="167" fontId="71" fillId="0" borderId="17" xfId="22" applyNumberFormat="1" applyFont="1" applyBorder="1" applyAlignment="1">
      <alignment horizontal="center" vertical="center"/>
    </xf>
    <xf numFmtId="168" fontId="74" fillId="5" borderId="10" xfId="14" applyNumberFormat="1" applyFont="1" applyFill="1" applyBorder="1" applyAlignment="1">
      <alignment horizontal="center" vertical="center"/>
    </xf>
    <xf numFmtId="167" fontId="71" fillId="0" borderId="11" xfId="22" applyNumberFormat="1" applyFont="1" applyBorder="1" applyAlignment="1">
      <alignment horizontal="center" vertical="center"/>
    </xf>
    <xf numFmtId="1" fontId="45" fillId="0" borderId="0" xfId="0" applyNumberFormat="1" applyFont="1" applyAlignment="1">
      <alignment horizontal="center"/>
    </xf>
    <xf numFmtId="0" fontId="43" fillId="0" borderId="12" xfId="0" applyFont="1" applyBorder="1" applyAlignment="1">
      <alignment vertical="top" wrapText="1"/>
    </xf>
    <xf numFmtId="0" fontId="43" fillId="0" borderId="16" xfId="0" applyFont="1" applyBorder="1" applyAlignment="1">
      <alignment horizontal="center" vertical="top" wrapText="1"/>
    </xf>
    <xf numFmtId="0" fontId="43" fillId="0" borderId="12" xfId="0" applyFont="1" applyBorder="1" applyAlignment="1">
      <alignment horizontal="center" vertical="top" wrapText="1"/>
    </xf>
    <xf numFmtId="0" fontId="43" fillId="0" borderId="15" xfId="0" applyFont="1" applyBorder="1" applyAlignment="1">
      <alignment horizontal="center" vertical="center" wrapText="1"/>
    </xf>
    <xf numFmtId="0" fontId="43" fillId="0" borderId="35" xfId="0" applyFont="1" applyBorder="1" applyAlignment="1">
      <alignment horizontal="center" vertical="top" wrapText="1"/>
    </xf>
    <xf numFmtId="0" fontId="43" fillId="0" borderId="36" xfId="0" applyFont="1" applyBorder="1"/>
    <xf numFmtId="0" fontId="43" fillId="0" borderId="15" xfId="0" applyFont="1" applyBorder="1"/>
    <xf numFmtId="0" fontId="43" fillId="0" borderId="35" xfId="0" applyFont="1" applyBorder="1"/>
    <xf numFmtId="0" fontId="43" fillId="0" borderId="16" xfId="0" applyFont="1" applyBorder="1"/>
    <xf numFmtId="4" fontId="43" fillId="0" borderId="10" xfId="0" applyNumberFormat="1" applyFont="1" applyBorder="1" applyAlignment="1">
      <alignment horizontal="center" vertical="center" wrapText="1"/>
    </xf>
    <xf numFmtId="4" fontId="43" fillId="0" borderId="0" xfId="0" applyNumberFormat="1" applyFont="1" applyAlignment="1">
      <alignment horizontal="center" vertical="center" wrapText="1"/>
    </xf>
    <xf numFmtId="4" fontId="43" fillId="0" borderId="30" xfId="0" applyNumberFormat="1" applyFont="1" applyBorder="1" applyAlignment="1">
      <alignment horizontal="center" vertical="center" wrapText="1"/>
    </xf>
    <xf numFmtId="4" fontId="43" fillId="0" borderId="13" xfId="0" applyNumberFormat="1" applyFont="1" applyBorder="1" applyAlignment="1">
      <alignment horizontal="center" vertical="center" wrapText="1"/>
    </xf>
    <xf numFmtId="3" fontId="43" fillId="0" borderId="17" xfId="0" applyNumberFormat="1" applyFont="1" applyBorder="1" applyAlignment="1">
      <alignment horizontal="center" vertical="center" wrapText="1"/>
    </xf>
    <xf numFmtId="0" fontId="43" fillId="0" borderId="30" xfId="0" applyFont="1" applyBorder="1"/>
    <xf numFmtId="0" fontId="43" fillId="0" borderId="11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170" fontId="43" fillId="0" borderId="11" xfId="0" applyNumberFormat="1" applyFont="1" applyBorder="1" applyAlignment="1">
      <alignment horizontal="center" vertical="center" wrapText="1"/>
    </xf>
    <xf numFmtId="170" fontId="43" fillId="0" borderId="24" xfId="0" applyNumberFormat="1" applyFont="1" applyBorder="1" applyAlignment="1">
      <alignment horizontal="center" vertical="center" wrapText="1"/>
    </xf>
    <xf numFmtId="170" fontId="43" fillId="0" borderId="34" xfId="0" applyNumberFormat="1" applyFont="1" applyBorder="1" applyAlignment="1">
      <alignment horizontal="center" vertical="center" wrapText="1"/>
    </xf>
    <xf numFmtId="170" fontId="43" fillId="0" borderId="14" xfId="0" applyNumberFormat="1" applyFont="1" applyBorder="1" applyAlignment="1">
      <alignment horizontal="center" vertical="center"/>
    </xf>
    <xf numFmtId="170" fontId="43" fillId="0" borderId="24" xfId="0" applyNumberFormat="1" applyFont="1" applyBorder="1" applyAlignment="1">
      <alignment horizontal="center" vertical="center"/>
    </xf>
    <xf numFmtId="170" fontId="43" fillId="0" borderId="34" xfId="0" applyNumberFormat="1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24" xfId="0" applyFont="1" applyBorder="1"/>
    <xf numFmtId="0" fontId="43" fillId="0" borderId="18" xfId="0" applyFont="1" applyBorder="1"/>
    <xf numFmtId="0" fontId="106" fillId="0" borderId="0" xfId="0" applyFont="1" applyAlignment="1">
      <alignment horizontal="left" indent="3"/>
    </xf>
    <xf numFmtId="0" fontId="55" fillId="0" borderId="0" xfId="0" applyFont="1" applyAlignment="1">
      <alignment horizontal="left" indent="3"/>
    </xf>
    <xf numFmtId="0" fontId="44" fillId="0" borderId="0" xfId="0" applyFont="1" applyAlignment="1">
      <alignment horizontal="left" indent="3"/>
    </xf>
    <xf numFmtId="0" fontId="45" fillId="0" borderId="0" xfId="0" applyFont="1"/>
    <xf numFmtId="170" fontId="43" fillId="0" borderId="10" xfId="0" applyNumberFormat="1" applyFont="1" applyBorder="1" applyAlignment="1">
      <alignment horizontal="center" vertical="center" wrapText="1"/>
    </xf>
    <xf numFmtId="170" fontId="43" fillId="0" borderId="0" xfId="0" applyNumberFormat="1" applyFont="1" applyAlignment="1">
      <alignment horizontal="center" vertical="center" wrapText="1"/>
    </xf>
    <xf numFmtId="170" fontId="43" fillId="0" borderId="30" xfId="0" applyNumberFormat="1" applyFont="1" applyBorder="1" applyAlignment="1">
      <alignment horizontal="center" vertical="center" wrapText="1"/>
    </xf>
    <xf numFmtId="170" fontId="43" fillId="0" borderId="13" xfId="0" applyNumberFormat="1" applyFont="1" applyBorder="1" applyAlignment="1">
      <alignment horizontal="center" vertical="center" wrapText="1"/>
    </xf>
    <xf numFmtId="3" fontId="43" fillId="0" borderId="13" xfId="0" applyNumberFormat="1" applyFont="1" applyBorder="1" applyAlignment="1">
      <alignment horizontal="center" vertical="center" wrapText="1"/>
    </xf>
    <xf numFmtId="0" fontId="104" fillId="0" borderId="0" xfId="0" applyFont="1" applyAlignment="1">
      <alignment horizontal="center"/>
    </xf>
    <xf numFmtId="0" fontId="102" fillId="0" borderId="0" xfId="0" applyFont="1" applyAlignment="1">
      <alignment vertical="top" wrapText="1"/>
    </xf>
    <xf numFmtId="0" fontId="43" fillId="0" borderId="15" xfId="0" applyFont="1" applyBorder="1" applyAlignment="1">
      <alignment horizontal="center" vertical="top" wrapText="1"/>
    </xf>
    <xf numFmtId="0" fontId="43" fillId="0" borderId="36" xfId="0" applyFont="1" applyBorder="1" applyAlignment="1">
      <alignment horizontal="center" vertical="top" wrapText="1"/>
    </xf>
    <xf numFmtId="3" fontId="43" fillId="0" borderId="0" xfId="0" applyNumberFormat="1" applyFont="1" applyAlignment="1">
      <alignment horizontal="right" vertical="center" wrapText="1" indent="1"/>
    </xf>
    <xf numFmtId="177" fontId="43" fillId="0" borderId="0" xfId="0" applyNumberFormat="1" applyFont="1" applyAlignment="1">
      <alignment horizontal="center" vertical="center" wrapText="1"/>
    </xf>
    <xf numFmtId="3" fontId="43" fillId="0" borderId="30" xfId="0" applyNumberFormat="1" applyFont="1" applyBorder="1" applyAlignment="1">
      <alignment horizontal="right" vertical="center" wrapText="1" indent="2"/>
    </xf>
    <xf numFmtId="177" fontId="43" fillId="0" borderId="13" xfId="0" applyNumberFormat="1" applyFont="1" applyBorder="1" applyAlignment="1">
      <alignment horizontal="center" vertical="center" wrapText="1"/>
    </xf>
    <xf numFmtId="3" fontId="43" fillId="0" borderId="0" xfId="0" applyNumberFormat="1" applyFont="1" applyAlignment="1">
      <alignment horizontal="right" vertical="center" wrapText="1" indent="2"/>
    </xf>
    <xf numFmtId="3" fontId="43" fillId="0" borderId="30" xfId="0" applyNumberFormat="1" applyFont="1" applyBorder="1" applyAlignment="1">
      <alignment horizontal="right" vertical="center" wrapText="1" indent="1"/>
    </xf>
    <xf numFmtId="3" fontId="43" fillId="0" borderId="10" xfId="0" applyNumberFormat="1" applyFont="1" applyBorder="1" applyAlignment="1">
      <alignment horizontal="right" vertical="center" wrapText="1" indent="2"/>
    </xf>
    <xf numFmtId="177" fontId="43" fillId="0" borderId="17" xfId="0" applyNumberFormat="1" applyFont="1" applyBorder="1" applyAlignment="1">
      <alignment horizontal="center" vertical="center" wrapText="1"/>
    </xf>
    <xf numFmtId="3" fontId="43" fillId="0" borderId="30" xfId="3" applyNumberFormat="1" applyFont="1" applyBorder="1" applyAlignment="1">
      <alignment horizontal="right" vertical="center" wrapText="1" indent="2"/>
    </xf>
    <xf numFmtId="0" fontId="43" fillId="0" borderId="10" xfId="0" applyFont="1" applyBorder="1" applyAlignment="1">
      <alignment horizontal="right" vertical="center" wrapText="1" indent="2"/>
    </xf>
    <xf numFmtId="0" fontId="43" fillId="0" borderId="17" xfId="0" applyFont="1" applyBorder="1" applyAlignment="1">
      <alignment horizontal="right" vertical="center" wrapText="1" indent="2"/>
    </xf>
    <xf numFmtId="0" fontId="43" fillId="0" borderId="0" xfId="0" applyFont="1" applyAlignment="1">
      <alignment horizontal="right" vertical="center" wrapText="1" indent="2"/>
    </xf>
    <xf numFmtId="0" fontId="43" fillId="0" borderId="30" xfId="0" applyFont="1" applyBorder="1" applyAlignment="1">
      <alignment horizontal="right" vertical="center" wrapText="1" indent="2"/>
    </xf>
    <xf numFmtId="0" fontId="43" fillId="0" borderId="13" xfId="0" applyFont="1" applyBorder="1" applyAlignment="1">
      <alignment horizontal="right" vertical="center" wrapText="1" indent="2"/>
    </xf>
    <xf numFmtId="0" fontId="43" fillId="0" borderId="30" xfId="0" applyFont="1" applyBorder="1" applyAlignment="1">
      <alignment horizontal="right" vertical="center" wrapText="1" indent="1"/>
    </xf>
    <xf numFmtId="0" fontId="43" fillId="0" borderId="10" xfId="0" applyFont="1" applyBorder="1" applyAlignment="1">
      <alignment horizontal="right" vertical="center" wrapText="1" indent="4"/>
    </xf>
    <xf numFmtId="0" fontId="43" fillId="0" borderId="17" xfId="0" applyFont="1" applyBorder="1" applyAlignment="1">
      <alignment horizontal="right" vertical="top" wrapText="1"/>
    </xf>
    <xf numFmtId="3" fontId="102" fillId="0" borderId="0" xfId="0" applyNumberFormat="1" applyFont="1" applyAlignment="1">
      <alignment horizontal="right" vertical="center" wrapText="1" indent="1"/>
    </xf>
    <xf numFmtId="2" fontId="102" fillId="0" borderId="0" xfId="0" applyNumberFormat="1" applyFont="1" applyAlignment="1">
      <alignment horizontal="right" vertical="center" wrapText="1" indent="2"/>
    </xf>
    <xf numFmtId="3" fontId="102" fillId="0" borderId="30" xfId="0" applyNumberFormat="1" applyFont="1" applyBorder="1" applyAlignment="1">
      <alignment horizontal="right" vertical="center" wrapText="1" indent="2"/>
    </xf>
    <xf numFmtId="2" fontId="102" fillId="0" borderId="13" xfId="0" applyNumberFormat="1" applyFont="1" applyBorder="1" applyAlignment="1">
      <alignment horizontal="right" vertical="center" wrapText="1" indent="2"/>
    </xf>
    <xf numFmtId="3" fontId="102" fillId="0" borderId="0" xfId="0" applyNumberFormat="1" applyFont="1" applyAlignment="1">
      <alignment horizontal="right" vertical="center" wrapText="1" indent="2"/>
    </xf>
    <xf numFmtId="3" fontId="102" fillId="0" borderId="30" xfId="0" applyNumberFormat="1" applyFont="1" applyBorder="1" applyAlignment="1">
      <alignment horizontal="right" vertical="center" wrapText="1" indent="1"/>
    </xf>
    <xf numFmtId="3" fontId="102" fillId="0" borderId="10" xfId="0" applyNumberFormat="1" applyFont="1" applyBorder="1" applyAlignment="1">
      <alignment horizontal="right" vertical="center" wrapText="1" indent="2"/>
    </xf>
    <xf numFmtId="2" fontId="102" fillId="0" borderId="17" xfId="0" applyNumberFormat="1" applyFont="1" applyBorder="1" applyAlignment="1">
      <alignment horizontal="right" vertical="top" wrapText="1"/>
    </xf>
    <xf numFmtId="2" fontId="102" fillId="0" borderId="0" xfId="0" applyNumberFormat="1" applyFont="1" applyAlignment="1">
      <alignment horizontal="center" vertical="center" wrapText="1"/>
    </xf>
    <xf numFmtId="0" fontId="45" fillId="0" borderId="17" xfId="0" applyFont="1" applyBorder="1" applyAlignment="1">
      <alignment vertical="top" wrapText="1"/>
    </xf>
    <xf numFmtId="167" fontId="115" fillId="0" borderId="0" xfId="22" applyNumberFormat="1" applyFont="1" applyAlignment="1">
      <alignment horizontal="center" vertical="center" wrapText="1"/>
    </xf>
    <xf numFmtId="167" fontId="115" fillId="0" borderId="30" xfId="22" applyNumberFormat="1" applyFont="1" applyBorder="1" applyAlignment="1">
      <alignment horizontal="center" vertical="center" wrapText="1"/>
    </xf>
    <xf numFmtId="167" fontId="115" fillId="0" borderId="13" xfId="22" applyNumberFormat="1" applyFont="1" applyBorder="1" applyAlignment="1">
      <alignment horizontal="center" vertical="center" wrapText="1"/>
    </xf>
    <xf numFmtId="167" fontId="115" fillId="0" borderId="10" xfId="22" applyNumberFormat="1" applyFont="1" applyBorder="1" applyAlignment="1">
      <alignment horizontal="center" vertical="center" wrapText="1"/>
    </xf>
    <xf numFmtId="167" fontId="115" fillId="0" borderId="17" xfId="22" applyNumberFormat="1" applyFont="1" applyBorder="1" applyAlignment="1">
      <alignment horizontal="right" vertical="top" wrapText="1"/>
    </xf>
    <xf numFmtId="0" fontId="43" fillId="0" borderId="11" xfId="0" applyFont="1" applyBorder="1" applyAlignment="1">
      <alignment horizontal="center" vertical="top" wrapText="1"/>
    </xf>
    <xf numFmtId="0" fontId="43" fillId="0" borderId="18" xfId="0" applyFont="1" applyBorder="1" applyAlignment="1">
      <alignment vertical="top" wrapText="1"/>
    </xf>
    <xf numFmtId="0" fontId="43" fillId="0" borderId="24" xfId="0" applyFont="1" applyBorder="1" applyAlignment="1">
      <alignment vertical="top" wrapText="1"/>
    </xf>
    <xf numFmtId="0" fontId="43" fillId="0" borderId="34" xfId="0" applyFont="1" applyBorder="1" applyAlignment="1">
      <alignment vertical="top" wrapText="1"/>
    </xf>
    <xf numFmtId="0" fontId="43" fillId="0" borderId="14" xfId="0" applyFont="1" applyBorder="1" applyAlignment="1">
      <alignment vertical="top" wrapText="1"/>
    </xf>
    <xf numFmtId="0" fontId="43" fillId="0" borderId="11" xfId="0" applyFont="1" applyBorder="1" applyAlignment="1">
      <alignment vertical="top" wrapText="1"/>
    </xf>
    <xf numFmtId="0" fontId="43" fillId="0" borderId="0" xfId="0" applyFont="1" applyAlignment="1">
      <alignment horizontal="center"/>
    </xf>
    <xf numFmtId="2" fontId="102" fillId="0" borderId="17" xfId="0" applyNumberFormat="1" applyFont="1" applyBorder="1" applyAlignment="1">
      <alignment horizontal="right" vertical="center" wrapText="1" indent="2"/>
    </xf>
    <xf numFmtId="167" fontId="115" fillId="0" borderId="17" xfId="22" applyNumberFormat="1" applyFont="1" applyBorder="1" applyAlignment="1">
      <alignment horizontal="center" vertical="center" wrapText="1"/>
    </xf>
    <xf numFmtId="2" fontId="117" fillId="0" borderId="0" xfId="0" applyNumberFormat="1" applyFont="1" applyAlignment="1">
      <alignment horizontal="center" vertical="center" wrapText="1"/>
    </xf>
    <xf numFmtId="2" fontId="117" fillId="0" borderId="13" xfId="0" applyNumberFormat="1" applyFont="1" applyBorder="1" applyAlignment="1">
      <alignment horizontal="center" vertical="center" wrapText="1"/>
    </xf>
    <xf numFmtId="2" fontId="117" fillId="0" borderId="17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right" vertical="center" wrapText="1" indent="1"/>
    </xf>
    <xf numFmtId="0" fontId="43" fillId="0" borderId="13" xfId="0" applyFont="1" applyBorder="1" applyAlignment="1">
      <alignment horizontal="right" vertical="center" wrapText="1" indent="1"/>
    </xf>
    <xf numFmtId="2" fontId="102" fillId="0" borderId="0" xfId="0" applyNumberFormat="1" applyFont="1" applyAlignment="1">
      <alignment horizontal="right" vertical="center" wrapText="1" indent="1"/>
    </xf>
    <xf numFmtId="3" fontId="102" fillId="0" borderId="77" xfId="0" applyNumberFormat="1" applyFont="1" applyBorder="1" applyAlignment="1">
      <alignment horizontal="right" vertical="center" wrapText="1" indent="1"/>
    </xf>
    <xf numFmtId="2" fontId="102" fillId="0" borderId="13" xfId="0" applyNumberFormat="1" applyFont="1" applyBorder="1" applyAlignment="1">
      <alignment horizontal="right" vertical="center" wrapText="1" indent="1"/>
    </xf>
    <xf numFmtId="167" fontId="115" fillId="0" borderId="0" xfId="22" applyNumberFormat="1" applyFont="1" applyAlignment="1">
      <alignment horizontal="right" vertical="top" wrapText="1" indent="1"/>
    </xf>
    <xf numFmtId="167" fontId="115" fillId="0" borderId="77" xfId="22" applyNumberFormat="1" applyFont="1" applyBorder="1" applyAlignment="1">
      <alignment horizontal="right" vertical="top" wrapText="1" indent="1"/>
    </xf>
    <xf numFmtId="167" fontId="115" fillId="0" borderId="13" xfId="22" applyNumberFormat="1" applyFont="1" applyBorder="1" applyAlignment="1">
      <alignment horizontal="right" vertical="top" wrapText="1" indent="1"/>
    </xf>
    <xf numFmtId="0" fontId="102" fillId="0" borderId="0" xfId="0" applyFont="1" applyAlignment="1">
      <alignment horizontal="center" vertical="top" wrapText="1"/>
    </xf>
    <xf numFmtId="3" fontId="43" fillId="0" borderId="0" xfId="0" applyNumberFormat="1" applyFont="1" applyAlignment="1">
      <alignment horizontal="center" vertical="center" wrapText="1"/>
    </xf>
    <xf numFmtId="0" fontId="43" fillId="0" borderId="10" xfId="0" applyFont="1" applyBorder="1" applyAlignment="1">
      <alignment horizontal="center" vertical="top" wrapText="1"/>
    </xf>
    <xf numFmtId="3" fontId="43" fillId="0" borderId="10" xfId="0" applyNumberFormat="1" applyFont="1" applyBorder="1" applyAlignment="1">
      <alignment horizontal="right" vertical="center" wrapText="1" indent="1"/>
    </xf>
    <xf numFmtId="0" fontId="43" fillId="0" borderId="13" xfId="0" applyFont="1" applyBorder="1" applyAlignment="1">
      <alignment horizontal="right" vertical="center" wrapText="1"/>
    </xf>
    <xf numFmtId="0" fontId="43" fillId="0" borderId="0" xfId="0" applyFont="1" applyAlignment="1">
      <alignment horizontal="right" vertical="center" wrapText="1"/>
    </xf>
    <xf numFmtId="0" fontId="43" fillId="0" borderId="17" xfId="0" applyFont="1" applyBorder="1" applyAlignment="1">
      <alignment horizontal="right" vertical="center" wrapText="1"/>
    </xf>
    <xf numFmtId="2" fontId="102" fillId="0" borderId="13" xfId="0" applyNumberFormat="1" applyFont="1" applyBorder="1" applyAlignment="1">
      <alignment horizontal="right" vertical="center" wrapText="1"/>
    </xf>
    <xf numFmtId="2" fontId="102" fillId="0" borderId="0" xfId="0" applyNumberFormat="1" applyFont="1" applyAlignment="1">
      <alignment horizontal="right" vertical="center" wrapText="1"/>
    </xf>
    <xf numFmtId="2" fontId="102" fillId="0" borderId="17" xfId="0" applyNumberFormat="1" applyFont="1" applyBorder="1" applyAlignment="1">
      <alignment horizontal="right" vertical="center" wrapText="1"/>
    </xf>
    <xf numFmtId="0" fontId="45" fillId="0" borderId="18" xfId="0" applyFont="1" applyBorder="1" applyAlignment="1">
      <alignment vertical="top" wrapText="1"/>
    </xf>
    <xf numFmtId="167" fontId="115" fillId="0" borderId="11" xfId="22" applyNumberFormat="1" applyFont="1" applyBorder="1" applyAlignment="1">
      <alignment horizontal="right" vertical="center" wrapText="1" indent="2"/>
    </xf>
    <xf numFmtId="167" fontId="115" fillId="0" borderId="14" xfId="22" applyNumberFormat="1" applyFont="1" applyBorder="1" applyAlignment="1">
      <alignment horizontal="right" vertical="center" wrapText="1" indent="2"/>
    </xf>
    <xf numFmtId="167" fontId="115" fillId="0" borderId="24" xfId="22" applyNumberFormat="1" applyFont="1" applyBorder="1" applyAlignment="1">
      <alignment horizontal="right" vertical="center" wrapText="1" indent="2"/>
    </xf>
    <xf numFmtId="167" fontId="115" fillId="0" borderId="18" xfId="22" applyNumberFormat="1" applyFont="1" applyBorder="1" applyAlignment="1">
      <alignment horizontal="right" vertical="center" wrapText="1"/>
    </xf>
    <xf numFmtId="0" fontId="45" fillId="0" borderId="0" xfId="0" applyFont="1" applyAlignment="1">
      <alignment vertical="top" wrapText="1"/>
    </xf>
    <xf numFmtId="167" fontId="115" fillId="0" borderId="0" xfId="22" applyNumberFormat="1" applyFont="1" applyAlignment="1">
      <alignment horizontal="right" vertical="center" wrapText="1"/>
    </xf>
    <xf numFmtId="0" fontId="43" fillId="0" borderId="15" xfId="0" applyFont="1" applyBorder="1" applyAlignment="1">
      <alignment vertical="top" wrapText="1"/>
    </xf>
    <xf numFmtId="0" fontId="43" fillId="0" borderId="36" xfId="0" applyFont="1" applyBorder="1" applyAlignment="1">
      <alignment vertical="top" wrapText="1"/>
    </xf>
    <xf numFmtId="0" fontId="43" fillId="0" borderId="16" xfId="0" applyFont="1" applyBorder="1" applyAlignment="1">
      <alignment vertical="top" wrapText="1"/>
    </xf>
    <xf numFmtId="3" fontId="43" fillId="0" borderId="10" xfId="0" applyNumberFormat="1" applyFont="1" applyBorder="1" applyAlignment="1">
      <alignment horizontal="right" vertical="top" wrapText="1"/>
    </xf>
    <xf numFmtId="3" fontId="43" fillId="0" borderId="0" xfId="0" applyNumberFormat="1" applyFont="1" applyAlignment="1">
      <alignment vertical="top" wrapText="1"/>
    </xf>
    <xf numFmtId="3" fontId="43" fillId="0" borderId="30" xfId="0" applyNumberFormat="1" applyFont="1" applyBorder="1" applyAlignment="1">
      <alignment horizontal="right" vertical="top" wrapText="1"/>
    </xf>
    <xf numFmtId="3" fontId="43" fillId="0" borderId="13" xfId="0" applyNumberFormat="1" applyFont="1" applyBorder="1" applyAlignment="1">
      <alignment vertical="top" wrapText="1"/>
    </xf>
    <xf numFmtId="3" fontId="43" fillId="0" borderId="0" xfId="0" applyNumberFormat="1" applyFont="1" applyAlignment="1">
      <alignment horizontal="right" vertical="top" wrapText="1"/>
    </xf>
    <xf numFmtId="3" fontId="43" fillId="0" borderId="17" xfId="0" applyNumberFormat="1" applyFont="1" applyBorder="1" applyAlignment="1">
      <alignment vertical="top" wrapText="1"/>
    </xf>
    <xf numFmtId="3" fontId="43" fillId="0" borderId="10" xfId="0" applyNumberFormat="1" applyFont="1" applyBorder="1" applyAlignment="1">
      <alignment horizontal="right" vertical="top" wrapText="1" indent="1"/>
    </xf>
    <xf numFmtId="3" fontId="43" fillId="0" borderId="17" xfId="0" applyNumberFormat="1" applyFont="1" applyBorder="1" applyAlignment="1">
      <alignment horizontal="center" vertical="top" wrapText="1"/>
    </xf>
    <xf numFmtId="0" fontId="43" fillId="0" borderId="0" xfId="0" applyFont="1" applyAlignment="1">
      <alignment horizontal="right" vertical="top" wrapText="1"/>
    </xf>
    <xf numFmtId="0" fontId="43" fillId="0" borderId="30" xfId="0" applyFont="1" applyBorder="1" applyAlignment="1">
      <alignment horizontal="right" vertical="top" wrapText="1"/>
    </xf>
    <xf numFmtId="0" fontId="43" fillId="0" borderId="13" xfId="0" applyFont="1" applyBorder="1" applyAlignment="1">
      <alignment horizontal="right" vertical="top" wrapText="1"/>
    </xf>
    <xf numFmtId="0" fontId="43" fillId="0" borderId="10" xfId="0" applyFont="1" applyBorder="1" applyAlignment="1">
      <alignment horizontal="right" vertical="top" wrapText="1"/>
    </xf>
    <xf numFmtId="0" fontId="43" fillId="0" borderId="13" xfId="0" applyFont="1" applyBorder="1"/>
    <xf numFmtId="0" fontId="43" fillId="0" borderId="17" xfId="0" applyFont="1" applyBorder="1" applyAlignment="1">
      <alignment horizontal="center"/>
    </xf>
    <xf numFmtId="3" fontId="102" fillId="0" borderId="10" xfId="0" applyNumberFormat="1" applyFont="1" applyBorder="1" applyAlignment="1">
      <alignment vertical="top" wrapText="1"/>
    </xf>
    <xf numFmtId="2" fontId="102" fillId="0" borderId="0" xfId="0" applyNumberFormat="1" applyFont="1" applyAlignment="1">
      <alignment horizontal="right" vertical="top" wrapText="1"/>
    </xf>
    <xf numFmtId="3" fontId="102" fillId="0" borderId="30" xfId="0" applyNumberFormat="1" applyFont="1" applyBorder="1" applyAlignment="1">
      <alignment vertical="top" wrapText="1"/>
    </xf>
    <xf numFmtId="2" fontId="102" fillId="0" borderId="13" xfId="0" applyNumberFormat="1" applyFont="1" applyBorder="1" applyAlignment="1">
      <alignment vertical="top" wrapText="1"/>
    </xf>
    <xf numFmtId="3" fontId="102" fillId="0" borderId="0" xfId="0" applyNumberFormat="1" applyFont="1" applyAlignment="1">
      <alignment vertical="top" wrapText="1"/>
    </xf>
    <xf numFmtId="2" fontId="102" fillId="0" borderId="17" xfId="0" applyNumberFormat="1" applyFont="1" applyBorder="1" applyAlignment="1">
      <alignment vertical="top" wrapText="1"/>
    </xf>
    <xf numFmtId="3" fontId="102" fillId="0" borderId="10" xfId="0" applyNumberFormat="1" applyFont="1" applyBorder="1" applyAlignment="1">
      <alignment horizontal="right" vertical="top" wrapText="1" indent="1"/>
    </xf>
    <xf numFmtId="2" fontId="102" fillId="0" borderId="0" xfId="0" applyNumberFormat="1" applyFont="1" applyAlignment="1">
      <alignment vertical="top" wrapText="1"/>
    </xf>
    <xf numFmtId="3" fontId="102" fillId="0" borderId="10" xfId="0" applyNumberFormat="1" applyFont="1" applyBorder="1" applyAlignment="1">
      <alignment horizontal="right" vertical="center" wrapText="1"/>
    </xf>
    <xf numFmtId="3" fontId="102" fillId="0" borderId="30" xfId="0" applyNumberFormat="1" applyFont="1" applyBorder="1" applyAlignment="1">
      <alignment horizontal="right" vertical="center" wrapText="1"/>
    </xf>
    <xf numFmtId="3" fontId="102" fillId="0" borderId="0" xfId="0" applyNumberFormat="1" applyFont="1" applyAlignment="1">
      <alignment horizontal="right" vertical="center" wrapText="1"/>
    </xf>
    <xf numFmtId="0" fontId="43" fillId="0" borderId="13" xfId="0" applyFont="1" applyBorder="1" applyAlignment="1">
      <alignment horizontal="right" vertical="center"/>
    </xf>
    <xf numFmtId="167" fontId="115" fillId="0" borderId="10" xfId="22" applyNumberFormat="1" applyFont="1" applyBorder="1" applyAlignment="1">
      <alignment horizontal="right" vertical="center" wrapText="1"/>
    </xf>
    <xf numFmtId="0" fontId="43" fillId="0" borderId="0" xfId="0" applyFont="1" applyAlignment="1">
      <alignment horizontal="right" vertical="center"/>
    </xf>
    <xf numFmtId="167" fontId="115" fillId="0" borderId="30" xfId="22" applyNumberFormat="1" applyFont="1" applyBorder="1" applyAlignment="1">
      <alignment horizontal="right" vertical="center" wrapText="1"/>
    </xf>
    <xf numFmtId="167" fontId="115" fillId="0" borderId="13" xfId="22" applyNumberFormat="1" applyFont="1" applyBorder="1" applyAlignment="1">
      <alignment horizontal="right" vertical="center" wrapText="1"/>
    </xf>
    <xf numFmtId="167" fontId="115" fillId="0" borderId="17" xfId="22" applyNumberFormat="1" applyFont="1" applyBorder="1" applyAlignment="1">
      <alignment horizontal="right" vertical="center" wrapText="1"/>
    </xf>
    <xf numFmtId="0" fontId="102" fillId="0" borderId="34" xfId="0" applyFont="1" applyBorder="1" applyAlignment="1">
      <alignment horizontal="center" vertical="top" wrapText="1"/>
    </xf>
    <xf numFmtId="0" fontId="102" fillId="0" borderId="14" xfId="0" applyFont="1" applyBorder="1" applyAlignment="1">
      <alignment horizontal="center" vertical="top" wrapText="1"/>
    </xf>
    <xf numFmtId="0" fontId="43" fillId="0" borderId="34" xfId="0" applyFont="1" applyBorder="1"/>
    <xf numFmtId="0" fontId="43" fillId="0" borderId="14" xfId="0" applyFont="1" applyBorder="1"/>
    <xf numFmtId="0" fontId="43" fillId="0" borderId="18" xfId="0" applyFont="1" applyBorder="1" applyAlignment="1">
      <alignment horizontal="center"/>
    </xf>
    <xf numFmtId="0" fontId="43" fillId="0" borderId="10" xfId="0" applyFont="1" applyBorder="1" applyAlignment="1">
      <alignment vertical="top" wrapText="1"/>
    </xf>
    <xf numFmtId="0" fontId="43" fillId="0" borderId="0" xfId="0" applyFont="1" applyAlignment="1">
      <alignment horizontal="center" vertical="top" wrapText="1"/>
    </xf>
    <xf numFmtId="0" fontId="43" fillId="0" borderId="17" xfId="0" applyFont="1" applyBorder="1" applyAlignment="1">
      <alignment vertical="top" wrapText="1"/>
    </xf>
    <xf numFmtId="0" fontId="43" fillId="0" borderId="0" xfId="0" applyFont="1" applyAlignment="1">
      <alignment vertical="top" wrapText="1"/>
    </xf>
    <xf numFmtId="0" fontId="43" fillId="0" borderId="81" xfId="0" applyFont="1" applyBorder="1" applyAlignment="1">
      <alignment horizontal="center" vertical="top" wrapText="1"/>
    </xf>
    <xf numFmtId="0" fontId="43" fillId="0" borderId="13" xfId="0" applyFont="1" applyBorder="1" applyAlignment="1">
      <alignment vertical="top" wrapText="1"/>
    </xf>
    <xf numFmtId="3" fontId="43" fillId="0" borderId="0" xfId="0" applyNumberFormat="1" applyFont="1" applyAlignment="1">
      <alignment horizontal="center" vertical="top" wrapText="1"/>
    </xf>
    <xf numFmtId="3" fontId="43" fillId="0" borderId="13" xfId="0" applyNumberFormat="1" applyFont="1" applyBorder="1" applyAlignment="1">
      <alignment horizontal="center" vertical="top" wrapText="1"/>
    </xf>
    <xf numFmtId="0" fontId="43" fillId="0" borderId="17" xfId="0" applyFont="1" applyBorder="1" applyAlignment="1">
      <alignment horizontal="right" vertical="top" wrapText="1" indent="1"/>
    </xf>
    <xf numFmtId="0" fontId="43" fillId="0" borderId="10" xfId="0" applyFont="1" applyBorder="1" applyAlignment="1">
      <alignment horizontal="right" vertical="top" wrapText="1" indent="1"/>
    </xf>
    <xf numFmtId="0" fontId="43" fillId="0" borderId="0" xfId="0" applyFont="1" applyAlignment="1">
      <alignment horizontal="right" vertical="top" wrapText="1" indent="1"/>
    </xf>
    <xf numFmtId="0" fontId="43" fillId="0" borderId="30" xfId="0" applyFont="1" applyBorder="1" applyAlignment="1">
      <alignment horizontal="right" vertical="top" wrapText="1" indent="1"/>
    </xf>
    <xf numFmtId="0" fontId="43" fillId="0" borderId="13" xfId="0" applyFont="1" applyBorder="1" applyAlignment="1">
      <alignment horizontal="right" vertical="top" wrapText="1" indent="1"/>
    </xf>
    <xf numFmtId="0" fontId="43" fillId="0" borderId="30" xfId="0" applyFont="1" applyBorder="1" applyAlignment="1">
      <alignment horizontal="right" indent="1"/>
    </xf>
    <xf numFmtId="0" fontId="43" fillId="0" borderId="13" xfId="0" applyFont="1" applyBorder="1" applyAlignment="1">
      <alignment horizontal="right" indent="1"/>
    </xf>
    <xf numFmtId="0" fontId="43" fillId="0" borderId="0" xfId="0" applyFont="1" applyAlignment="1">
      <alignment horizontal="right" indent="1"/>
    </xf>
    <xf numFmtId="0" fontId="43" fillId="0" borderId="17" xfId="0" applyFont="1" applyBorder="1"/>
    <xf numFmtId="4" fontId="71" fillId="0" borderId="0" xfId="0" applyNumberFormat="1" applyFont="1" applyAlignment="1">
      <alignment horizontal="center" vertical="center"/>
    </xf>
    <xf numFmtId="167" fontId="115" fillId="0" borderId="0" xfId="22" applyNumberFormat="1" applyFont="1" applyAlignment="1">
      <alignment horizontal="right" vertical="top" wrapText="1"/>
    </xf>
    <xf numFmtId="167" fontId="115" fillId="0" borderId="13" xfId="22" applyNumberFormat="1" applyFont="1" applyBorder="1" applyAlignment="1">
      <alignment horizontal="right" vertical="top" wrapText="1"/>
    </xf>
    <xf numFmtId="0" fontId="102" fillId="0" borderId="24" xfId="0" applyFont="1" applyBorder="1" applyAlignment="1">
      <alignment vertical="center" wrapText="1"/>
    </xf>
    <xf numFmtId="0" fontId="102" fillId="0" borderId="49" xfId="0" applyFont="1" applyBorder="1" applyAlignment="1">
      <alignment vertical="center" wrapText="1"/>
    </xf>
    <xf numFmtId="0" fontId="102" fillId="0" borderId="24" xfId="0" applyFont="1" applyBorder="1" applyAlignment="1">
      <alignment horizontal="center" vertical="center" wrapText="1"/>
    </xf>
    <xf numFmtId="177" fontId="43" fillId="0" borderId="36" xfId="0" applyNumberFormat="1" applyFont="1" applyBorder="1" applyAlignment="1">
      <alignment horizontal="right" vertical="top" wrapText="1"/>
    </xf>
    <xf numFmtId="177" fontId="43" fillId="0" borderId="13" xfId="0" applyNumberFormat="1" applyFont="1" applyBorder="1" applyAlignment="1">
      <alignment horizontal="right" vertical="top" wrapText="1"/>
    </xf>
    <xf numFmtId="177" fontId="43" fillId="0" borderId="15" xfId="0" applyNumberFormat="1" applyFont="1" applyBorder="1" applyAlignment="1">
      <alignment horizontal="right" vertical="top" wrapText="1"/>
    </xf>
    <xf numFmtId="177" fontId="43" fillId="0" borderId="17" xfId="0" applyNumberFormat="1" applyFont="1" applyBorder="1" applyAlignment="1">
      <alignment horizontal="right" vertical="top" wrapText="1"/>
    </xf>
    <xf numFmtId="177" fontId="43" fillId="0" borderId="17" xfId="0" applyNumberFormat="1" applyFont="1" applyBorder="1" applyAlignment="1">
      <alignment horizontal="center" vertical="top" wrapText="1"/>
    </xf>
    <xf numFmtId="177" fontId="43" fillId="0" borderId="0" xfId="0" applyNumberFormat="1" applyFont="1" applyAlignment="1">
      <alignment horizontal="right" vertical="top" wrapText="1"/>
    </xf>
    <xf numFmtId="3" fontId="43" fillId="0" borderId="13" xfId="0" applyNumberFormat="1" applyFont="1" applyBorder="1" applyAlignment="1">
      <alignment horizontal="right" vertical="top" wrapText="1"/>
    </xf>
    <xf numFmtId="3" fontId="43" fillId="0" borderId="17" xfId="0" applyNumberFormat="1" applyFont="1" applyBorder="1" applyAlignment="1">
      <alignment horizontal="right" vertical="top" wrapText="1"/>
    </xf>
    <xf numFmtId="3" fontId="102" fillId="0" borderId="13" xfId="0" applyNumberFormat="1" applyFont="1" applyBorder="1" applyAlignment="1">
      <alignment horizontal="right" vertical="top" wrapText="1"/>
    </xf>
    <xf numFmtId="3" fontId="102" fillId="0" borderId="0" xfId="0" applyNumberFormat="1" applyFont="1" applyAlignment="1">
      <alignment horizontal="right" vertical="top" wrapText="1"/>
    </xf>
    <xf numFmtId="3" fontId="102" fillId="0" borderId="17" xfId="0" applyNumberFormat="1" applyFont="1" applyBorder="1" applyAlignment="1">
      <alignment horizontal="right" vertical="top" wrapText="1"/>
    </xf>
    <xf numFmtId="4" fontId="102" fillId="0" borderId="13" xfId="0" applyNumberFormat="1" applyFont="1" applyBorder="1" applyAlignment="1">
      <alignment horizontal="right" vertical="top" wrapText="1"/>
    </xf>
    <xf numFmtId="2" fontId="102" fillId="0" borderId="13" xfId="0" applyNumberFormat="1" applyFont="1" applyBorder="1" applyAlignment="1">
      <alignment horizontal="right" vertical="top" wrapText="1"/>
    </xf>
    <xf numFmtId="167" fontId="119" fillId="0" borderId="24" xfId="22" applyNumberFormat="1" applyFont="1" applyBorder="1" applyAlignment="1">
      <alignment horizontal="center" vertical="top" wrapText="1"/>
    </xf>
    <xf numFmtId="0" fontId="43" fillId="0" borderId="14" xfId="0" applyFont="1" applyBorder="1" applyAlignment="1">
      <alignment horizontal="right" vertical="top" wrapText="1" indent="2"/>
    </xf>
    <xf numFmtId="167" fontId="45" fillId="0" borderId="24" xfId="22" applyNumberFormat="1" applyFont="1" applyBorder="1" applyAlignment="1">
      <alignment horizontal="center" vertical="top" wrapText="1"/>
    </xf>
    <xf numFmtId="0" fontId="43" fillId="0" borderId="24" xfId="0" applyFont="1" applyBorder="1" applyAlignment="1">
      <alignment horizontal="right" vertical="top" wrapText="1" indent="2"/>
    </xf>
    <xf numFmtId="0" fontId="43" fillId="0" borderId="18" xfId="0" applyFont="1" applyBorder="1" applyAlignment="1">
      <alignment horizontal="right" vertical="top" wrapText="1" indent="2"/>
    </xf>
    <xf numFmtId="177" fontId="43" fillId="0" borderId="13" xfId="0" applyNumberFormat="1" applyFont="1" applyBorder="1" applyAlignment="1">
      <alignment vertical="top" wrapText="1"/>
    </xf>
    <xf numFmtId="177" fontId="43" fillId="0" borderId="17" xfId="0" applyNumberFormat="1" applyFont="1" applyBorder="1" applyAlignment="1">
      <alignment vertical="top" wrapText="1"/>
    </xf>
    <xf numFmtId="177" fontId="43" fillId="0" borderId="16" xfId="0" applyNumberFormat="1" applyFont="1" applyBorder="1" applyAlignment="1">
      <alignment vertical="top" wrapText="1"/>
    </xf>
    <xf numFmtId="4" fontId="102" fillId="0" borderId="17" xfId="0" applyNumberFormat="1" applyFont="1" applyBorder="1" applyAlignment="1">
      <alignment horizontal="right" vertical="top" wrapText="1"/>
    </xf>
    <xf numFmtId="167" fontId="45" fillId="0" borderId="24" xfId="22" applyNumberFormat="1" applyFont="1" applyBorder="1" applyAlignment="1">
      <alignment horizontal="right" vertical="top" wrapText="1"/>
    </xf>
    <xf numFmtId="0" fontId="109" fillId="0" borderId="14" xfId="0" applyFont="1" applyBorder="1" applyAlignment="1">
      <alignment horizontal="right" vertical="top" wrapText="1" indent="2"/>
    </xf>
    <xf numFmtId="0" fontId="109" fillId="0" borderId="18" xfId="0" applyFont="1" applyBorder="1" applyAlignment="1">
      <alignment horizontal="right" vertical="top" wrapText="1" indent="2"/>
    </xf>
    <xf numFmtId="167" fontId="119" fillId="0" borderId="24" xfId="22" applyNumberFormat="1" applyFont="1" applyBorder="1" applyAlignment="1">
      <alignment horizontal="right" vertical="top" wrapText="1"/>
    </xf>
    <xf numFmtId="0" fontId="109" fillId="0" borderId="14" xfId="0" applyFont="1" applyBorder="1" applyAlignment="1">
      <alignment horizontal="right"/>
    </xf>
    <xf numFmtId="0" fontId="111" fillId="0" borderId="0" xfId="0" applyFont="1"/>
    <xf numFmtId="3" fontId="43" fillId="0" borderId="0" xfId="0" applyNumberFormat="1" applyFont="1" applyAlignment="1">
      <alignment horizontal="right" vertical="center" wrapText="1"/>
    </xf>
    <xf numFmtId="0" fontId="43" fillId="0" borderId="17" xfId="0" applyFont="1" applyBorder="1" applyAlignment="1">
      <alignment horizontal="center" vertical="top" wrapText="1"/>
    </xf>
    <xf numFmtId="0" fontId="45" fillId="0" borderId="18" xfId="0" applyFont="1" applyBorder="1" applyAlignment="1">
      <alignment horizontal="center" vertical="top" wrapText="1"/>
    </xf>
    <xf numFmtId="0" fontId="109" fillId="0" borderId="14" xfId="0" applyFont="1" applyBorder="1"/>
    <xf numFmtId="0" fontId="106" fillId="0" borderId="0" xfId="0" applyFont="1" applyAlignment="1">
      <alignment horizontal="left"/>
    </xf>
    <xf numFmtId="0" fontId="106" fillId="0" borderId="47" xfId="0" applyFont="1" applyBorder="1" applyAlignment="1">
      <alignment vertical="center" wrapText="1"/>
    </xf>
    <xf numFmtId="1" fontId="45" fillId="0" borderId="17" xfId="0" applyNumberFormat="1" applyFont="1" applyBorder="1" applyAlignment="1">
      <alignment horizontal="center"/>
    </xf>
    <xf numFmtId="0" fontId="102" fillId="0" borderId="11" xfId="0" applyFont="1" applyBorder="1" applyAlignment="1">
      <alignment horizontal="center" vertical="center"/>
    </xf>
    <xf numFmtId="0" fontId="102" fillId="0" borderId="24" xfId="0" applyFont="1" applyBorder="1" applyAlignment="1">
      <alignment horizontal="center" vertical="center"/>
    </xf>
    <xf numFmtId="0" fontId="107" fillId="0" borderId="21" xfId="0" applyFont="1" applyBorder="1" applyAlignment="1">
      <alignment horizontal="center" vertical="center" wrapText="1"/>
    </xf>
    <xf numFmtId="0" fontId="107" fillId="0" borderId="24" xfId="0" applyFont="1" applyBorder="1" applyAlignment="1">
      <alignment horizontal="center" vertical="center" wrapText="1"/>
    </xf>
    <xf numFmtId="0" fontId="107" fillId="0" borderId="18" xfId="0" applyFont="1" applyBorder="1" applyAlignment="1">
      <alignment horizontal="center" vertical="center" wrapText="1"/>
    </xf>
    <xf numFmtId="0" fontId="106" fillId="0" borderId="18" xfId="0" applyFont="1" applyBorder="1" applyAlignment="1">
      <alignment horizontal="center" vertical="center" wrapText="1"/>
    </xf>
    <xf numFmtId="1" fontId="67" fillId="0" borderId="54" xfId="0" applyNumberFormat="1" applyFont="1" applyBorder="1" applyAlignment="1">
      <alignment horizontal="center"/>
    </xf>
    <xf numFmtId="0" fontId="43" fillId="0" borderId="20" xfId="0" applyFont="1" applyBorder="1" applyAlignment="1">
      <alignment horizontal="center" vertical="top" wrapText="1"/>
    </xf>
    <xf numFmtId="0" fontId="43" fillId="0" borderId="16" xfId="0" applyFont="1" applyBorder="1" applyAlignment="1">
      <alignment horizontal="center" vertical="center" wrapText="1"/>
    </xf>
    <xf numFmtId="3" fontId="43" fillId="0" borderId="37" xfId="0" applyNumberFormat="1" applyFont="1" applyBorder="1" applyAlignment="1">
      <alignment horizontal="right" vertical="top" wrapText="1" indent="2"/>
    </xf>
    <xf numFmtId="3" fontId="43" fillId="0" borderId="20" xfId="0" applyNumberFormat="1" applyFont="1" applyBorder="1" applyAlignment="1">
      <alignment horizontal="right" vertical="top" wrapText="1" indent="2"/>
    </xf>
    <xf numFmtId="3" fontId="43" fillId="0" borderId="0" xfId="0" applyNumberFormat="1" applyFont="1" applyAlignment="1">
      <alignment horizontal="right" vertical="top" wrapText="1" indent="2"/>
    </xf>
    <xf numFmtId="3" fontId="43" fillId="0" borderId="60" xfId="0" applyNumberFormat="1" applyFont="1" applyBorder="1" applyAlignment="1">
      <alignment horizontal="right" vertical="top" wrapText="1" indent="2"/>
    </xf>
    <xf numFmtId="170" fontId="43" fillId="0" borderId="0" xfId="0" applyNumberFormat="1" applyFont="1" applyAlignment="1">
      <alignment horizontal="center" vertical="top" wrapText="1"/>
    </xf>
    <xf numFmtId="171" fontId="43" fillId="0" borderId="10" xfId="0" applyNumberFormat="1" applyFont="1" applyBorder="1" applyAlignment="1">
      <alignment horizontal="center" vertical="top" wrapText="1"/>
    </xf>
    <xf numFmtId="171" fontId="43" fillId="0" borderId="17" xfId="0" applyNumberFormat="1" applyFont="1" applyBorder="1" applyAlignment="1">
      <alignment horizontal="center" vertical="top" wrapText="1"/>
    </xf>
    <xf numFmtId="171" fontId="43" fillId="0" borderId="37" xfId="0" applyNumberFormat="1" applyFont="1" applyBorder="1" applyAlignment="1">
      <alignment horizontal="center" vertical="top" wrapText="1"/>
    </xf>
    <xf numFmtId="171" fontId="43" fillId="0" borderId="20" xfId="0" applyNumberFormat="1" applyFont="1" applyBorder="1" applyAlignment="1">
      <alignment horizontal="center" vertical="top" wrapText="1"/>
    </xf>
    <xf numFmtId="170" fontId="43" fillId="0" borderId="17" xfId="0" applyNumberFormat="1" applyFont="1" applyBorder="1" applyAlignment="1">
      <alignment horizontal="center" vertical="top" wrapText="1"/>
    </xf>
    <xf numFmtId="170" fontId="43" fillId="0" borderId="20" xfId="0" applyNumberFormat="1" applyFont="1" applyBorder="1" applyAlignment="1">
      <alignment horizontal="center" vertical="top" wrapText="1"/>
    </xf>
    <xf numFmtId="170" fontId="43" fillId="0" borderId="13" xfId="0" applyNumberFormat="1" applyFont="1" applyBorder="1" applyAlignment="1">
      <alignment horizontal="center" vertical="top" wrapText="1"/>
    </xf>
    <xf numFmtId="3" fontId="102" fillId="0" borderId="37" xfId="0" applyNumberFormat="1" applyFont="1" applyBorder="1" applyAlignment="1">
      <alignment horizontal="right" vertical="top" wrapText="1" indent="2"/>
    </xf>
    <xf numFmtId="3" fontId="102" fillId="0" borderId="20" xfId="0" applyNumberFormat="1" applyFont="1" applyBorder="1" applyAlignment="1">
      <alignment horizontal="right" vertical="top" wrapText="1" indent="2"/>
    </xf>
    <xf numFmtId="3" fontId="102" fillId="0" borderId="0" xfId="0" applyNumberFormat="1" applyFont="1" applyAlignment="1">
      <alignment horizontal="right" vertical="top" wrapText="1" indent="2"/>
    </xf>
    <xf numFmtId="167" fontId="45" fillId="0" borderId="5" xfId="22" applyNumberFormat="1" applyFont="1" applyBorder="1" applyAlignment="1">
      <alignment horizontal="center" vertical="top" wrapText="1"/>
    </xf>
    <xf numFmtId="167" fontId="45" fillId="0" borderId="21" xfId="22" applyNumberFormat="1" applyFont="1" applyBorder="1" applyAlignment="1">
      <alignment horizontal="center" vertical="top" wrapText="1"/>
    </xf>
    <xf numFmtId="0" fontId="43" fillId="0" borderId="18" xfId="0" applyFont="1" applyBorder="1" applyAlignment="1">
      <alignment horizontal="center" vertical="top" wrapText="1"/>
    </xf>
    <xf numFmtId="0" fontId="43" fillId="0" borderId="24" xfId="0" applyFont="1" applyBorder="1" applyAlignment="1">
      <alignment horizontal="center" vertical="top" wrapText="1"/>
    </xf>
    <xf numFmtId="167" fontId="45" fillId="0" borderId="34" xfId="22" applyNumberFormat="1" applyFont="1" applyBorder="1" applyAlignment="1">
      <alignment horizontal="center" vertical="top" wrapText="1"/>
    </xf>
    <xf numFmtId="170" fontId="43" fillId="0" borderId="18" xfId="0" applyNumberFormat="1" applyFont="1" applyBorder="1" applyAlignment="1">
      <alignment horizontal="center" vertical="top" wrapText="1"/>
    </xf>
    <xf numFmtId="170" fontId="43" fillId="0" borderId="0" xfId="0" applyNumberFormat="1" applyFont="1" applyAlignment="1">
      <alignment vertical="top" wrapText="1"/>
    </xf>
    <xf numFmtId="170" fontId="43" fillId="0" borderId="0" xfId="0" applyNumberFormat="1" applyFont="1" applyAlignment="1">
      <alignment vertical="center" wrapText="1"/>
    </xf>
    <xf numFmtId="170" fontId="43" fillId="0" borderId="0" xfId="0" applyNumberFormat="1" applyFont="1"/>
    <xf numFmtId="0" fontId="122" fillId="0" borderId="0" xfId="0" applyFont="1" applyAlignment="1">
      <alignment vertical="center"/>
    </xf>
    <xf numFmtId="0" fontId="123" fillId="0" borderId="0" xfId="0" applyFont="1" applyAlignment="1">
      <alignment horizontal="right"/>
    </xf>
    <xf numFmtId="172" fontId="108" fillId="0" borderId="0" xfId="0" applyNumberFormat="1" applyFont="1"/>
    <xf numFmtId="0" fontId="124" fillId="0" borderId="12" xfId="0" applyFont="1" applyBorder="1" applyAlignment="1">
      <alignment horizontal="centerContinuous" vertical="center"/>
    </xf>
    <xf numFmtId="0" fontId="125" fillId="0" borderId="15" xfId="0" applyFont="1" applyBorder="1" applyAlignment="1">
      <alignment horizontal="centerContinuous" vertical="center"/>
    </xf>
    <xf numFmtId="0" fontId="108" fillId="0" borderId="0" xfId="0" applyFont="1" applyAlignment="1">
      <alignment horizontal="right"/>
    </xf>
    <xf numFmtId="0" fontId="108" fillId="0" borderId="0" xfId="0" applyFont="1" applyAlignment="1">
      <alignment horizontal="right" vertical="center"/>
    </xf>
    <xf numFmtId="169" fontId="127" fillId="0" borderId="11" xfId="0" applyNumberFormat="1" applyFont="1" applyBorder="1" applyAlignment="1">
      <alignment horizontal="center" vertical="center" wrapText="1"/>
    </xf>
    <xf numFmtId="169" fontId="127" fillId="0" borderId="40" xfId="0" applyNumberFormat="1" applyFont="1" applyBorder="1" applyAlignment="1">
      <alignment horizontal="center" vertical="center" wrapText="1"/>
    </xf>
    <xf numFmtId="0" fontId="127" fillId="0" borderId="24" xfId="0" applyFont="1" applyBorder="1" applyAlignment="1">
      <alignment horizontal="right" vertical="center"/>
    </xf>
    <xf numFmtId="0" fontId="127" fillId="0" borderId="25" xfId="0" applyFont="1" applyBorder="1" applyAlignment="1">
      <alignment horizontal="right" vertical="center"/>
    </xf>
    <xf numFmtId="0" fontId="110" fillId="0" borderId="0" xfId="0" applyFont="1" applyAlignment="1">
      <alignment vertical="center"/>
    </xf>
    <xf numFmtId="0" fontId="128" fillId="0" borderId="10" xfId="0" applyFont="1" applyBorder="1" applyAlignment="1">
      <alignment horizontal="center"/>
    </xf>
    <xf numFmtId="0" fontId="108" fillId="0" borderId="12" xfId="0" applyFont="1" applyBorder="1"/>
    <xf numFmtId="0" fontId="108" fillId="0" borderId="35" xfId="0" applyFont="1" applyBorder="1"/>
    <xf numFmtId="172" fontId="51" fillId="0" borderId="0" xfId="0" applyNumberFormat="1" applyFont="1" applyAlignment="1">
      <alignment horizontal="center"/>
    </xf>
    <xf numFmtId="0" fontId="124" fillId="0" borderId="10" xfId="0" applyFont="1" applyBorder="1" applyAlignment="1">
      <alignment horizontal="left"/>
    </xf>
    <xf numFmtId="170" fontId="127" fillId="0" borderId="1" xfId="0" applyNumberFormat="1" applyFont="1" applyBorder="1" applyAlignment="1">
      <alignment horizontal="right" vertical="center" indent="1"/>
    </xf>
    <xf numFmtId="170" fontId="127" fillId="0" borderId="60" xfId="0" applyNumberFormat="1" applyFont="1" applyBorder="1" applyAlignment="1">
      <alignment horizontal="right" vertical="center" indent="1"/>
    </xf>
    <xf numFmtId="170" fontId="127" fillId="0" borderId="37" xfId="0" applyNumberFormat="1" applyFont="1" applyBorder="1" applyAlignment="1">
      <alignment horizontal="right" vertical="center" indent="1"/>
    </xf>
    <xf numFmtId="170" fontId="127" fillId="0" borderId="17" xfId="0" applyNumberFormat="1" applyFont="1" applyBorder="1" applyAlignment="1">
      <alignment horizontal="right" vertical="center" indent="1"/>
    </xf>
    <xf numFmtId="170" fontId="127" fillId="0" borderId="22" xfId="0" applyNumberFormat="1" applyFont="1" applyBorder="1" applyAlignment="1">
      <alignment horizontal="right" vertical="center" indent="1"/>
    </xf>
    <xf numFmtId="170" fontId="129" fillId="0" borderId="0" xfId="0" applyNumberFormat="1" applyFont="1" applyAlignment="1">
      <alignment vertical="center"/>
    </xf>
    <xf numFmtId="0" fontId="126" fillId="0" borderId="0" xfId="0" applyFont="1"/>
    <xf numFmtId="170" fontId="130" fillId="0" borderId="0" xfId="0" applyNumberFormat="1" applyFont="1" applyAlignment="1">
      <alignment vertical="center"/>
    </xf>
    <xf numFmtId="0" fontId="51" fillId="0" borderId="0" xfId="0" applyFont="1"/>
    <xf numFmtId="0" fontId="57" fillId="0" borderId="0" xfId="0" applyFont="1"/>
    <xf numFmtId="167" fontId="130" fillId="0" borderId="0" xfId="22" applyNumberFormat="1" applyFont="1" applyAlignment="1">
      <alignment vertical="center"/>
    </xf>
    <xf numFmtId="0" fontId="124" fillId="0" borderId="20" xfId="0" applyFont="1" applyBorder="1" applyAlignment="1">
      <alignment horizontal="left"/>
    </xf>
    <xf numFmtId="170" fontId="127" fillId="0" borderId="13" xfId="0" applyNumberFormat="1" applyFont="1" applyBorder="1" applyAlignment="1">
      <alignment horizontal="right" vertical="center" indent="1"/>
    </xf>
    <xf numFmtId="0" fontId="124" fillId="0" borderId="11" xfId="0" applyFont="1" applyBorder="1" applyAlignment="1">
      <alignment horizontal="left"/>
    </xf>
    <xf numFmtId="170" fontId="127" fillId="0" borderId="18" xfId="0" applyNumberFormat="1" applyFont="1" applyBorder="1" applyAlignment="1">
      <alignment horizontal="right" vertical="center" indent="1"/>
    </xf>
    <xf numFmtId="170" fontId="127" fillId="0" borderId="25" xfId="0" applyNumberFormat="1" applyFont="1" applyBorder="1" applyAlignment="1">
      <alignment horizontal="right" vertical="center" indent="1"/>
    </xf>
    <xf numFmtId="170" fontId="127" fillId="0" borderId="23" xfId="0" applyNumberFormat="1" applyFont="1" applyBorder="1" applyAlignment="1">
      <alignment horizontal="right" vertical="center" indent="1"/>
    </xf>
    <xf numFmtId="0" fontId="131" fillId="0" borderId="0" xfId="0" applyFont="1" applyAlignment="1">
      <alignment horizontal="left" indent="1"/>
    </xf>
    <xf numFmtId="0" fontId="108" fillId="0" borderId="15" xfId="0" applyFont="1" applyBorder="1"/>
    <xf numFmtId="0" fontId="132" fillId="0" borderId="15" xfId="0" applyFont="1" applyBorder="1" applyAlignment="1">
      <alignment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indent="3"/>
    </xf>
    <xf numFmtId="0" fontId="122" fillId="0" borderId="0" xfId="0" applyFont="1" applyAlignment="1">
      <alignment horizontal="center" vertical="center"/>
    </xf>
    <xf numFmtId="0" fontId="124" fillId="0" borderId="7" xfId="0" applyFont="1" applyBorder="1" applyAlignment="1">
      <alignment vertical="center"/>
    </xf>
    <xf numFmtId="169" fontId="127" fillId="0" borderId="0" xfId="0" applyNumberFormat="1" applyFont="1" applyAlignment="1">
      <alignment horizontal="center" vertical="center" wrapText="1"/>
    </xf>
    <xf numFmtId="0" fontId="127" fillId="0" borderId="0" xfId="0" applyFont="1" applyAlignment="1">
      <alignment horizontal="right" vertical="center"/>
    </xf>
    <xf numFmtId="0" fontId="127" fillId="0" borderId="1" xfId="0" applyFont="1" applyBorder="1" applyAlignment="1">
      <alignment horizontal="right" vertical="center"/>
    </xf>
    <xf numFmtId="0" fontId="124" fillId="0" borderId="12" xfId="0" applyFont="1" applyBorder="1" applyAlignment="1">
      <alignment horizontal="left"/>
    </xf>
    <xf numFmtId="170" fontId="127" fillId="0" borderId="26" xfId="0" applyNumberFormat="1" applyFont="1" applyBorder="1" applyAlignment="1">
      <alignment horizontal="right" vertical="center" indent="1"/>
    </xf>
    <xf numFmtId="170" fontId="127" fillId="0" borderId="27" xfId="0" applyNumberFormat="1" applyFont="1" applyBorder="1" applyAlignment="1">
      <alignment horizontal="right" vertical="center" indent="1"/>
    </xf>
    <xf numFmtId="170" fontId="127" fillId="0" borderId="16" xfId="0" applyNumberFormat="1" applyFont="1" applyBorder="1" applyAlignment="1">
      <alignment horizontal="right" vertical="center" indent="1"/>
    </xf>
    <xf numFmtId="170" fontId="127" fillId="0" borderId="15" xfId="0" applyNumberFormat="1" applyFont="1" applyBorder="1" applyAlignment="1">
      <alignment horizontal="right" vertical="center" indent="1"/>
    </xf>
    <xf numFmtId="170" fontId="127" fillId="0" borderId="20" xfId="0" applyNumberFormat="1" applyFont="1" applyBorder="1" applyAlignment="1">
      <alignment horizontal="right" vertical="center" indent="1"/>
    </xf>
    <xf numFmtId="170" fontId="127" fillId="0" borderId="0" xfId="0" applyNumberFormat="1" applyFont="1" applyAlignment="1">
      <alignment horizontal="right" vertical="center" indent="1"/>
    </xf>
    <xf numFmtId="0" fontId="124" fillId="0" borderId="74" xfId="0" applyFont="1" applyBorder="1" applyAlignment="1">
      <alignment horizontal="left"/>
    </xf>
    <xf numFmtId="170" fontId="127" fillId="0" borderId="44" xfId="0" applyNumberFormat="1" applyFont="1" applyBorder="1" applyAlignment="1">
      <alignment horizontal="right" vertical="center" indent="1"/>
    </xf>
    <xf numFmtId="170" fontId="127" fillId="0" borderId="32" xfId="0" applyNumberFormat="1" applyFont="1" applyBorder="1" applyAlignment="1">
      <alignment horizontal="right" vertical="center" indent="1"/>
    </xf>
    <xf numFmtId="170" fontId="127" fillId="0" borderId="3" xfId="0" applyNumberFormat="1" applyFont="1" applyBorder="1" applyAlignment="1">
      <alignment horizontal="right" vertical="center" indent="1"/>
    </xf>
    <xf numFmtId="0" fontId="124" fillId="4" borderId="79" xfId="0" applyFont="1" applyFill="1" applyBorder="1" applyAlignment="1">
      <alignment horizontal="left"/>
    </xf>
    <xf numFmtId="170" fontId="127" fillId="4" borderId="2" xfId="0" applyNumberFormat="1" applyFont="1" applyFill="1" applyBorder="1" applyAlignment="1">
      <alignment horizontal="right" vertical="center" indent="1"/>
    </xf>
    <xf numFmtId="170" fontId="127" fillId="4" borderId="1" xfId="0" applyNumberFormat="1" applyFont="1" applyFill="1" applyBorder="1" applyAlignment="1">
      <alignment horizontal="right" vertical="center" indent="1"/>
    </xf>
    <xf numFmtId="170" fontId="127" fillId="4" borderId="0" xfId="0" applyNumberFormat="1" applyFont="1" applyFill="1" applyAlignment="1">
      <alignment horizontal="right" vertical="center" indent="1"/>
    </xf>
    <xf numFmtId="170" fontId="127" fillId="4" borderId="17" xfId="0" applyNumberFormat="1" applyFont="1" applyFill="1" applyBorder="1" applyAlignment="1">
      <alignment horizontal="right" vertical="center" indent="1"/>
    </xf>
    <xf numFmtId="0" fontId="124" fillId="4" borderId="20" xfId="0" applyFont="1" applyFill="1" applyBorder="1" applyAlignment="1">
      <alignment horizontal="left"/>
    </xf>
    <xf numFmtId="0" fontId="124" fillId="4" borderId="21" xfId="0" applyFont="1" applyFill="1" applyBorder="1" applyAlignment="1">
      <alignment horizontal="left"/>
    </xf>
    <xf numFmtId="170" fontId="127" fillId="4" borderId="25" xfId="0" applyNumberFormat="1" applyFont="1" applyFill="1" applyBorder="1" applyAlignment="1">
      <alignment horizontal="right" vertical="center" indent="1"/>
    </xf>
    <xf numFmtId="170" fontId="127" fillId="4" borderId="24" xfId="0" applyNumberFormat="1" applyFont="1" applyFill="1" applyBorder="1" applyAlignment="1">
      <alignment horizontal="right" vertical="center" indent="1"/>
    </xf>
    <xf numFmtId="170" fontId="127" fillId="4" borderId="18" xfId="0" applyNumberFormat="1" applyFont="1" applyFill="1" applyBorder="1" applyAlignment="1">
      <alignment horizontal="right" vertical="center" indent="1"/>
    </xf>
    <xf numFmtId="0" fontId="133" fillId="0" borderId="0" xfId="0" applyFont="1" applyAlignment="1">
      <alignment vertical="center"/>
    </xf>
    <xf numFmtId="169" fontId="123" fillId="0" borderId="0" xfId="0" applyNumberFormat="1" applyFont="1" applyAlignment="1">
      <alignment horizontal="right"/>
    </xf>
    <xf numFmtId="3" fontId="43" fillId="0" borderId="12" xfId="0" applyNumberFormat="1" applyFont="1" applyBorder="1" applyAlignment="1">
      <alignment horizontal="right" vertical="center" wrapText="1"/>
    </xf>
    <xf numFmtId="177" fontId="43" fillId="0" borderId="15" xfId="0" applyNumberFormat="1" applyFont="1" applyBorder="1" applyAlignment="1">
      <alignment horizontal="center" vertical="center" wrapText="1"/>
    </xf>
    <xf numFmtId="3" fontId="43" fillId="0" borderId="35" xfId="0" applyNumberFormat="1" applyFont="1" applyBorder="1" applyAlignment="1">
      <alignment horizontal="right" vertical="center" wrapText="1"/>
    </xf>
    <xf numFmtId="177" fontId="43" fillId="0" borderId="36" xfId="0" applyNumberFormat="1" applyFont="1" applyBorder="1" applyAlignment="1">
      <alignment horizontal="center" vertical="center" wrapText="1"/>
    </xf>
    <xf numFmtId="3" fontId="43" fillId="0" borderId="15" xfId="0" applyNumberFormat="1" applyFont="1" applyBorder="1" applyAlignment="1">
      <alignment horizontal="right" vertical="center" wrapText="1"/>
    </xf>
    <xf numFmtId="177" fontId="43" fillId="0" borderId="36" xfId="0" applyNumberFormat="1" applyFont="1" applyBorder="1" applyAlignment="1">
      <alignment horizontal="right" vertical="center" wrapText="1"/>
    </xf>
    <xf numFmtId="177" fontId="43" fillId="0" borderId="16" xfId="0" applyNumberFormat="1" applyFont="1" applyBorder="1" applyAlignment="1">
      <alignment horizontal="center" vertical="center" wrapText="1"/>
    </xf>
    <xf numFmtId="171" fontId="43" fillId="0" borderId="0" xfId="0" applyNumberFormat="1" applyFont="1"/>
    <xf numFmtId="3" fontId="43" fillId="0" borderId="10" xfId="0" applyNumberFormat="1" applyFont="1" applyBorder="1" applyAlignment="1">
      <alignment horizontal="right" vertical="center" wrapText="1"/>
    </xf>
    <xf numFmtId="3" fontId="43" fillId="0" borderId="30" xfId="0" applyNumberFormat="1" applyFont="1" applyBorder="1" applyAlignment="1">
      <alignment horizontal="right" vertical="center" wrapText="1"/>
    </xf>
    <xf numFmtId="177" fontId="43" fillId="0" borderId="13" xfId="0" applyNumberFormat="1" applyFont="1" applyBorder="1" applyAlignment="1">
      <alignment horizontal="right" vertical="center" wrapText="1"/>
    </xf>
    <xf numFmtId="3" fontId="102" fillId="0" borderId="10" xfId="0" applyNumberFormat="1" applyFont="1" applyBorder="1" applyAlignment="1">
      <alignment horizontal="right" vertical="top" wrapText="1"/>
    </xf>
    <xf numFmtId="3" fontId="102" fillId="0" borderId="30" xfId="0" applyNumberFormat="1" applyFont="1" applyBorder="1" applyAlignment="1">
      <alignment horizontal="right" vertical="top" wrapText="1"/>
    </xf>
    <xf numFmtId="0" fontId="43" fillId="0" borderId="11" xfId="0" applyFont="1" applyBorder="1" applyAlignment="1">
      <alignment horizontal="center" vertical="top"/>
    </xf>
    <xf numFmtId="167" fontId="45" fillId="0" borderId="11" xfId="22" applyNumberFormat="1" applyFont="1" applyBorder="1" applyAlignment="1">
      <alignment vertical="top"/>
    </xf>
    <xf numFmtId="167" fontId="45" fillId="0" borderId="34" xfId="22" applyNumberFormat="1" applyFont="1" applyBorder="1" applyAlignment="1">
      <alignment vertical="top"/>
    </xf>
    <xf numFmtId="167" fontId="45" fillId="0" borderId="24" xfId="22" applyNumberFormat="1" applyFont="1" applyBorder="1" applyAlignment="1">
      <alignment vertical="top"/>
    </xf>
    <xf numFmtId="167" fontId="45" fillId="0" borderId="24" xfId="22" applyNumberFormat="1" applyFont="1" applyBorder="1" applyAlignment="1">
      <alignment vertical="top" wrapText="1"/>
    </xf>
    <xf numFmtId="14" fontId="43" fillId="0" borderId="0" xfId="0" applyNumberFormat="1" applyFont="1"/>
    <xf numFmtId="3" fontId="43" fillId="0" borderId="13" xfId="0" applyNumberFormat="1" applyFont="1" applyBorder="1" applyAlignment="1">
      <alignment horizontal="right" vertical="center" wrapText="1"/>
    </xf>
    <xf numFmtId="3" fontId="43" fillId="0" borderId="17" xfId="0" applyNumberFormat="1" applyFont="1" applyBorder="1" applyAlignment="1">
      <alignment horizontal="right" vertical="center" wrapText="1"/>
    </xf>
    <xf numFmtId="0" fontId="45" fillId="0" borderId="24" xfId="0" applyFont="1" applyBorder="1" applyAlignment="1">
      <alignment vertical="center" wrapText="1"/>
    </xf>
    <xf numFmtId="167" fontId="45" fillId="0" borderId="11" xfId="22" applyNumberFormat="1" applyFont="1" applyBorder="1" applyAlignment="1">
      <alignment vertical="top" wrapText="1"/>
    </xf>
    <xf numFmtId="0" fontId="127" fillId="0" borderId="0" xfId="0" applyFont="1"/>
    <xf numFmtId="4" fontId="43" fillId="0" borderId="0" xfId="0" applyNumberFormat="1" applyFont="1" applyAlignment="1">
      <alignment horizontal="right" vertical="top" wrapText="1" indent="3"/>
    </xf>
    <xf numFmtId="4" fontId="43" fillId="0" borderId="0" xfId="0" applyNumberFormat="1" applyFont="1" applyAlignment="1">
      <alignment horizontal="right" indent="4"/>
    </xf>
    <xf numFmtId="3" fontId="102" fillId="0" borderId="10" xfId="0" applyNumberFormat="1" applyFont="1" applyBorder="1" applyAlignment="1">
      <alignment horizontal="center" vertical="top" wrapText="1"/>
    </xf>
    <xf numFmtId="0" fontId="45" fillId="0" borderId="18" xfId="0" applyFont="1" applyBorder="1" applyAlignment="1">
      <alignment vertical="center" wrapText="1"/>
    </xf>
    <xf numFmtId="167" fontId="115" fillId="0" borderId="11" xfId="22" applyNumberFormat="1" applyFont="1" applyBorder="1" applyAlignment="1">
      <alignment horizontal="right" vertical="top" wrapText="1" indent="1"/>
    </xf>
    <xf numFmtId="167" fontId="115" fillId="0" borderId="14" xfId="22" applyNumberFormat="1" applyFont="1" applyBorder="1" applyAlignment="1">
      <alignment horizontal="right" vertical="top" wrapText="1"/>
    </xf>
    <xf numFmtId="167" fontId="115" fillId="0" borderId="11" xfId="22" applyNumberFormat="1" applyFont="1" applyBorder="1" applyAlignment="1">
      <alignment horizontal="center" vertical="top" wrapText="1"/>
    </xf>
    <xf numFmtId="0" fontId="55" fillId="0" borderId="0" xfId="0" applyFont="1" applyAlignment="1">
      <alignment horizontal="left"/>
    </xf>
    <xf numFmtId="170" fontId="43" fillId="0" borderId="10" xfId="0" applyNumberFormat="1" applyFont="1" applyBorder="1" applyAlignment="1">
      <alignment horizontal="right" vertical="top" wrapText="1" indent="1"/>
    </xf>
    <xf numFmtId="170" fontId="43" fillId="0" borderId="30" xfId="0" applyNumberFormat="1" applyFont="1" applyBorder="1" applyAlignment="1">
      <alignment horizontal="right" vertical="top" wrapText="1" indent="1"/>
    </xf>
    <xf numFmtId="170" fontId="43" fillId="0" borderId="0" xfId="0" applyNumberFormat="1" applyFont="1" applyAlignment="1">
      <alignment horizontal="right" vertical="top" wrapText="1" indent="1"/>
    </xf>
    <xf numFmtId="177" fontId="43" fillId="0" borderId="17" xfId="0" applyNumberFormat="1" applyFont="1" applyBorder="1"/>
    <xf numFmtId="4" fontId="102" fillId="0" borderId="10" xfId="0" applyNumberFormat="1" applyFont="1" applyBorder="1" applyAlignment="1">
      <alignment horizontal="right" vertical="top" wrapText="1"/>
    </xf>
    <xf numFmtId="4" fontId="102" fillId="0" borderId="0" xfId="0" applyNumberFormat="1" applyFont="1" applyAlignment="1">
      <alignment horizontal="right" vertical="center" wrapText="1"/>
    </xf>
    <xf numFmtId="4" fontId="102" fillId="0" borderId="77" xfId="0" applyNumberFormat="1" applyFont="1" applyBorder="1" applyAlignment="1">
      <alignment horizontal="right" vertical="top" wrapText="1"/>
    </xf>
    <xf numFmtId="4" fontId="102" fillId="0" borderId="0" xfId="0" applyNumberFormat="1" applyFont="1" applyAlignment="1">
      <alignment horizontal="right" vertical="top" wrapText="1"/>
    </xf>
    <xf numFmtId="4" fontId="102" fillId="0" borderId="60" xfId="0" applyNumberFormat="1" applyFont="1" applyBorder="1" applyAlignment="1">
      <alignment horizontal="right" vertical="top" wrapText="1"/>
    </xf>
    <xf numFmtId="167" fontId="45" fillId="0" borderId="34" xfId="22" applyNumberFormat="1" applyFont="1" applyBorder="1" applyAlignment="1">
      <alignment vertical="top" wrapText="1"/>
    </xf>
    <xf numFmtId="167" fontId="45" fillId="0" borderId="14" xfId="22" applyNumberFormat="1" applyFont="1" applyBorder="1" applyAlignment="1">
      <alignment vertical="top" wrapText="1"/>
    </xf>
    <xf numFmtId="167" fontId="45" fillId="0" borderId="18" xfId="22" applyNumberFormat="1" applyFont="1" applyBorder="1" applyAlignment="1">
      <alignment vertical="top" wrapText="1"/>
    </xf>
    <xf numFmtId="0" fontId="106" fillId="0" borderId="0" xfId="0" applyFont="1"/>
    <xf numFmtId="0" fontId="43" fillId="0" borderId="13" xfId="0" applyFont="1" applyBorder="1" applyAlignment="1">
      <alignment horizontal="right"/>
    </xf>
    <xf numFmtId="1" fontId="43" fillId="0" borderId="0" xfId="0" applyNumberFormat="1" applyFont="1" applyAlignment="1">
      <alignment horizontal="center"/>
    </xf>
    <xf numFmtId="0" fontId="102" fillId="0" borderId="0" xfId="0" applyFont="1" applyAlignment="1">
      <alignment horizontal="left" indent="3"/>
    </xf>
    <xf numFmtId="0" fontId="71" fillId="5" borderId="75" xfId="0" applyFont="1" applyFill="1" applyBorder="1" applyAlignment="1">
      <alignment horizontal="center" vertical="center" wrapText="1"/>
    </xf>
    <xf numFmtId="0" fontId="71" fillId="5" borderId="75" xfId="0" applyFont="1" applyFill="1" applyBorder="1" applyAlignment="1">
      <alignment horizontal="left" vertical="center" wrapText="1"/>
    </xf>
    <xf numFmtId="0" fontId="71" fillId="5" borderId="91" xfId="0" applyFont="1" applyFill="1" applyBorder="1" applyAlignment="1">
      <alignment horizontal="center" vertical="center" wrapText="1"/>
    </xf>
    <xf numFmtId="0" fontId="71" fillId="5" borderId="91" xfId="0" applyFont="1" applyFill="1" applyBorder="1" applyAlignment="1">
      <alignment horizontal="left" vertical="center" wrapText="1"/>
    </xf>
    <xf numFmtId="0" fontId="71" fillId="5" borderId="0" xfId="0" applyFont="1" applyFill="1" applyAlignment="1">
      <alignment horizontal="center" vertical="center" wrapText="1"/>
    </xf>
    <xf numFmtId="0" fontId="71" fillId="5" borderId="0" xfId="0" applyFont="1" applyFill="1" applyAlignment="1">
      <alignment horizontal="left" vertical="center" wrapText="1"/>
    </xf>
    <xf numFmtId="0" fontId="71" fillId="5" borderId="0" xfId="0" applyFont="1" applyFill="1" applyAlignment="1">
      <alignment horizontal="left" vertical="center" wrapText="1" indent="1"/>
    </xf>
    <xf numFmtId="0" fontId="71" fillId="5" borderId="91" xfId="0" applyFont="1" applyFill="1" applyBorder="1" applyAlignment="1">
      <alignment horizontal="left" vertical="center" wrapText="1" indent="1"/>
    </xf>
    <xf numFmtId="0" fontId="71" fillId="5" borderId="75" xfId="0" applyFont="1" applyFill="1" applyBorder="1" applyAlignment="1">
      <alignment horizontal="center" vertical="center"/>
    </xf>
    <xf numFmtId="0" fontId="105" fillId="5" borderId="91" xfId="0" applyFont="1" applyFill="1" applyBorder="1" applyAlignment="1">
      <alignment horizontal="center" vertical="center"/>
    </xf>
    <xf numFmtId="0" fontId="43" fillId="5" borderId="75" xfId="0" applyFont="1" applyFill="1" applyBorder="1" applyAlignment="1">
      <alignment horizontal="center" vertical="center" wrapText="1"/>
    </xf>
    <xf numFmtId="0" fontId="43" fillId="5" borderId="75" xfId="0" applyFont="1" applyFill="1" applyBorder="1" applyAlignment="1">
      <alignment horizontal="left" vertical="center" wrapText="1"/>
    </xf>
    <xf numFmtId="0" fontId="43" fillId="5" borderId="91" xfId="0" applyFont="1" applyFill="1" applyBorder="1" applyAlignment="1">
      <alignment horizontal="center" vertical="center" wrapText="1"/>
    </xf>
    <xf numFmtId="0" fontId="43" fillId="5" borderId="91" xfId="0" applyFont="1" applyFill="1" applyBorder="1" applyAlignment="1">
      <alignment horizontal="left" vertical="center" wrapText="1"/>
    </xf>
    <xf numFmtId="0" fontId="43" fillId="5" borderId="0" xfId="0" applyFont="1" applyFill="1" applyAlignment="1">
      <alignment horizontal="center" vertical="center" wrapText="1"/>
    </xf>
    <xf numFmtId="0" fontId="43" fillId="5" borderId="0" xfId="0" applyFont="1" applyFill="1" applyAlignment="1">
      <alignment horizontal="left" vertical="center" wrapText="1"/>
    </xf>
    <xf numFmtId="0" fontId="43" fillId="5" borderId="0" xfId="0" applyFont="1" applyFill="1" applyAlignment="1">
      <alignment horizontal="left" vertical="center" wrapText="1" indent="1"/>
    </xf>
    <xf numFmtId="0" fontId="43" fillId="5" borderId="91" xfId="0" applyFont="1" applyFill="1" applyBorder="1" applyAlignment="1">
      <alignment horizontal="left" vertical="center" wrapText="1" indent="1"/>
    </xf>
    <xf numFmtId="0" fontId="43" fillId="5" borderId="75" xfId="0" applyFont="1" applyFill="1" applyBorder="1" applyAlignment="1">
      <alignment horizontal="center" vertical="center"/>
    </xf>
    <xf numFmtId="0" fontId="102" fillId="5" borderId="3" xfId="0" applyFont="1" applyFill="1" applyBorder="1" applyAlignment="1">
      <alignment horizontal="center" vertical="center" wrapText="1"/>
    </xf>
    <xf numFmtId="0" fontId="43" fillId="5" borderId="13" xfId="0" applyFont="1" applyFill="1" applyBorder="1" applyAlignment="1">
      <alignment horizontal="center"/>
    </xf>
    <xf numFmtId="0" fontId="102" fillId="5" borderId="13" xfId="0" applyFont="1" applyFill="1" applyBorder="1" applyAlignment="1">
      <alignment horizontal="left" indent="2"/>
    </xf>
    <xf numFmtId="0" fontId="43" fillId="5" borderId="13" xfId="0" applyFont="1" applyFill="1" applyBorder="1"/>
    <xf numFmtId="0" fontId="43" fillId="5" borderId="76" xfId="0" applyFont="1" applyFill="1" applyBorder="1" applyAlignment="1">
      <alignment horizontal="center"/>
    </xf>
    <xf numFmtId="0" fontId="43" fillId="5" borderId="76" xfId="0" applyFont="1" applyFill="1" applyBorder="1"/>
    <xf numFmtId="0" fontId="102" fillId="5" borderId="4" xfId="0" applyFont="1" applyFill="1" applyBorder="1"/>
    <xf numFmtId="0" fontId="74" fillId="5" borderId="3" xfId="0" applyFont="1" applyFill="1" applyBorder="1" applyAlignment="1">
      <alignment horizontal="center" vertical="center" wrapText="1"/>
    </xf>
    <xf numFmtId="0" fontId="74" fillId="5" borderId="82" xfId="0" applyFont="1" applyFill="1" applyBorder="1" applyAlignment="1">
      <alignment horizontal="center" vertical="center" wrapText="1"/>
    </xf>
    <xf numFmtId="0" fontId="74" fillId="5" borderId="4" xfId="0" applyFont="1" applyFill="1" applyBorder="1" applyAlignment="1">
      <alignment horizontal="center" vertical="center" wrapText="1"/>
    </xf>
    <xf numFmtId="0" fontId="43" fillId="5" borderId="95" xfId="0" applyFont="1" applyFill="1" applyBorder="1" applyAlignment="1">
      <alignment horizontal="center"/>
    </xf>
    <xf numFmtId="0" fontId="43" fillId="5" borderId="96" xfId="0" applyFont="1" applyFill="1" applyBorder="1" applyAlignment="1">
      <alignment horizontal="center"/>
    </xf>
    <xf numFmtId="167" fontId="43" fillId="0" borderId="0" xfId="22" applyNumberFormat="1" applyFont="1" applyBorder="1" applyAlignment="1">
      <alignment horizontal="center" vertical="center"/>
    </xf>
    <xf numFmtId="10" fontId="43" fillId="0" borderId="0" xfId="22" applyNumberFormat="1" applyFont="1" applyBorder="1" applyAlignment="1">
      <alignment horizontal="center" vertical="center"/>
    </xf>
    <xf numFmtId="180" fontId="105" fillId="0" borderId="0" xfId="3" applyNumberFormat="1" applyFont="1" applyFill="1" applyBorder="1" applyAlignment="1">
      <alignment horizontal="center" vertical="center"/>
    </xf>
    <xf numFmtId="167" fontId="105" fillId="0" borderId="0" xfId="22" applyNumberFormat="1" applyFont="1" applyFill="1" applyBorder="1" applyAlignment="1">
      <alignment horizontal="center" vertical="center"/>
    </xf>
    <xf numFmtId="167" fontId="43" fillId="0" borderId="0" xfId="22" applyNumberFormat="1" applyFont="1" applyBorder="1" applyAlignment="1">
      <alignment horizontal="center" vertical="center" wrapText="1"/>
    </xf>
    <xf numFmtId="0" fontId="106" fillId="5" borderId="76" xfId="0" applyFont="1" applyFill="1" applyBorder="1" applyAlignment="1">
      <alignment horizontal="center" vertical="center" wrapText="1"/>
    </xf>
    <xf numFmtId="0" fontId="68" fillId="5" borderId="94" xfId="0" applyFont="1" applyFill="1" applyBorder="1" applyAlignment="1">
      <alignment horizontal="center" vertical="center" wrapText="1"/>
    </xf>
    <xf numFmtId="0" fontId="113" fillId="0" borderId="10" xfId="0" applyFont="1" applyBorder="1" applyAlignment="1">
      <alignment vertical="top" wrapText="1"/>
    </xf>
    <xf numFmtId="0" fontId="113" fillId="0" borderId="11" xfId="0" applyFont="1" applyBorder="1" applyAlignment="1">
      <alignment vertical="top" wrapText="1"/>
    </xf>
    <xf numFmtId="0" fontId="137" fillId="0" borderId="10" xfId="0" applyFont="1" applyBorder="1" applyAlignment="1">
      <alignment vertical="top" wrapText="1"/>
    </xf>
    <xf numFmtId="171" fontId="127" fillId="0" borderId="27" xfId="0" applyNumberFormat="1" applyFont="1" applyBorder="1" applyAlignment="1">
      <alignment horizontal="center" vertical="center"/>
    </xf>
    <xf numFmtId="171" fontId="127" fillId="0" borderId="16" xfId="0" applyNumberFormat="1" applyFont="1" applyBorder="1" applyAlignment="1">
      <alignment horizontal="center" vertical="center"/>
    </xf>
    <xf numFmtId="177" fontId="109" fillId="0" borderId="0" xfId="0" applyNumberFormat="1" applyFont="1" applyAlignment="1">
      <alignment horizontal="right" vertical="center" wrapText="1" indent="1"/>
    </xf>
    <xf numFmtId="177" fontId="109" fillId="0" borderId="13" xfId="0" applyNumberFormat="1" applyFont="1" applyBorder="1" applyAlignment="1">
      <alignment horizontal="right" vertical="center" wrapText="1" indent="1"/>
    </xf>
    <xf numFmtId="177" fontId="109" fillId="0" borderId="17" xfId="0" applyNumberFormat="1" applyFont="1" applyBorder="1" applyAlignment="1">
      <alignment horizontal="right" vertical="center" wrapText="1" indent="1"/>
    </xf>
    <xf numFmtId="171" fontId="79" fillId="0" borderId="35" xfId="0" applyNumberFormat="1" applyFont="1" applyBorder="1" applyAlignment="1">
      <alignment horizontal="center" vertical="center"/>
    </xf>
    <xf numFmtId="0" fontId="78" fillId="0" borderId="81" xfId="0" applyFont="1" applyBorder="1" applyAlignment="1">
      <alignment horizontal="center" vertical="center"/>
    </xf>
    <xf numFmtId="0" fontId="48" fillId="0" borderId="80" xfId="0" applyFont="1" applyBorder="1"/>
    <xf numFmtId="171" fontId="79" fillId="0" borderId="26" xfId="0" applyNumberFormat="1" applyFont="1" applyBorder="1" applyAlignment="1">
      <alignment horizontal="center" vertical="center"/>
    </xf>
    <xf numFmtId="171" fontId="79" fillId="0" borderId="28" xfId="0" applyNumberFormat="1" applyFont="1" applyBorder="1" applyAlignment="1">
      <alignment horizontal="center" vertical="center"/>
    </xf>
    <xf numFmtId="0" fontId="78" fillId="0" borderId="23" xfId="0" applyFont="1" applyBorder="1" applyAlignment="1">
      <alignment horizontal="center" vertical="center"/>
    </xf>
    <xf numFmtId="0" fontId="45" fillId="0" borderId="10" xfId="0" applyFont="1" applyBorder="1" applyAlignment="1">
      <alignment vertical="top" wrapText="1"/>
    </xf>
    <xf numFmtId="0" fontId="45" fillId="0" borderId="10" xfId="0" applyFont="1" applyBorder="1" applyAlignment="1">
      <alignment horizontal="center" vertical="center" wrapText="1"/>
    </xf>
    <xf numFmtId="170" fontId="127" fillId="0" borderId="5" xfId="0" applyNumberFormat="1" applyFont="1" applyBorder="1" applyAlignment="1">
      <alignment horizontal="right" vertical="center" indent="1"/>
    </xf>
    <xf numFmtId="0" fontId="127" fillId="0" borderId="25" xfId="0" applyFont="1" applyBorder="1" applyAlignment="1">
      <alignment horizontal="center" vertical="center"/>
    </xf>
    <xf numFmtId="0" fontId="127" fillId="0" borderId="18" xfId="0" applyFont="1" applyBorder="1" applyAlignment="1">
      <alignment horizontal="center" vertical="center"/>
    </xf>
    <xf numFmtId="170" fontId="127" fillId="0" borderId="35" xfId="0" applyNumberFormat="1" applyFont="1" applyBorder="1" applyAlignment="1">
      <alignment horizontal="right" vertical="center" indent="1"/>
    </xf>
    <xf numFmtId="170" fontId="127" fillId="0" borderId="104" xfId="0" applyNumberFormat="1" applyFont="1" applyBorder="1" applyAlignment="1">
      <alignment horizontal="right" vertical="center" indent="1"/>
    </xf>
    <xf numFmtId="170" fontId="127" fillId="0" borderId="31" xfId="0" applyNumberFormat="1" applyFont="1" applyBorder="1" applyAlignment="1">
      <alignment horizontal="right" vertical="center" indent="1"/>
    </xf>
    <xf numFmtId="170" fontId="127" fillId="4" borderId="104" xfId="0" applyNumberFormat="1" applyFont="1" applyFill="1" applyBorder="1" applyAlignment="1">
      <alignment horizontal="right" vertical="center" indent="1"/>
    </xf>
    <xf numFmtId="170" fontId="127" fillId="4" borderId="34" xfId="0" applyNumberFormat="1" applyFont="1" applyFill="1" applyBorder="1" applyAlignment="1">
      <alignment horizontal="right" vertical="center" indent="1"/>
    </xf>
    <xf numFmtId="169" fontId="127" fillId="0" borderId="48" xfId="0" applyNumberFormat="1" applyFont="1" applyBorder="1" applyAlignment="1">
      <alignment horizontal="center" vertical="center" wrapText="1"/>
    </xf>
    <xf numFmtId="169" fontId="127" fillId="0" borderId="106" xfId="0" applyNumberFormat="1" applyFont="1" applyBorder="1" applyAlignment="1">
      <alignment horizontal="center" vertical="center" wrapText="1"/>
    </xf>
    <xf numFmtId="169" fontId="127" fillId="0" borderId="29" xfId="0" applyNumberFormat="1" applyFont="1" applyBorder="1" applyAlignment="1">
      <alignment horizontal="center" vertical="center" wrapText="1"/>
    </xf>
    <xf numFmtId="169" fontId="127" fillId="0" borderId="107" xfId="0" applyNumberFormat="1" applyFont="1" applyBorder="1" applyAlignment="1">
      <alignment horizontal="center" vertical="center" wrapText="1"/>
    </xf>
    <xf numFmtId="170" fontId="127" fillId="0" borderId="9" xfId="0" applyNumberFormat="1" applyFont="1" applyBorder="1" applyAlignment="1">
      <alignment horizontal="right" vertical="center" indent="1"/>
    </xf>
    <xf numFmtId="170" fontId="127" fillId="0" borderId="43" xfId="0" applyNumberFormat="1" applyFont="1" applyBorder="1" applyAlignment="1">
      <alignment horizontal="right" vertical="center" indent="1"/>
    </xf>
    <xf numFmtId="170" fontId="127" fillId="4" borderId="37" xfId="0" applyNumberFormat="1" applyFont="1" applyFill="1" applyBorder="1" applyAlignment="1">
      <alignment horizontal="right" vertical="center" indent="1"/>
    </xf>
    <xf numFmtId="170" fontId="127" fillId="4" borderId="5" xfId="0" applyNumberFormat="1" applyFont="1" applyFill="1" applyBorder="1" applyAlignment="1">
      <alignment horizontal="right" vertical="center" indent="1"/>
    </xf>
    <xf numFmtId="0" fontId="127" fillId="0" borderId="1" xfId="0" applyFont="1" applyBorder="1" applyAlignment="1">
      <alignment horizontal="center" vertical="center"/>
    </xf>
    <xf numFmtId="0" fontId="127" fillId="0" borderId="17" xfId="0" applyFont="1" applyBorder="1" applyAlignment="1">
      <alignment horizontal="center" vertical="center"/>
    </xf>
    <xf numFmtId="3" fontId="52" fillId="0" borderId="104" xfId="0" applyNumberFormat="1" applyFont="1" applyBorder="1" applyAlignment="1">
      <alignment horizontal="center" vertical="center"/>
    </xf>
    <xf numFmtId="3" fontId="52" fillId="0" borderId="105" xfId="0" applyNumberFormat="1" applyFont="1" applyBorder="1" applyAlignment="1">
      <alignment horizontal="center" vertical="center"/>
    </xf>
    <xf numFmtId="3" fontId="52" fillId="0" borderId="20" xfId="0" applyNumberFormat="1" applyFont="1" applyBorder="1" applyAlignment="1">
      <alignment horizontal="center" vertical="center"/>
    </xf>
    <xf numFmtId="170" fontId="52" fillId="0" borderId="20" xfId="0" applyNumberFormat="1" applyFont="1" applyBorder="1" applyAlignment="1">
      <alignment horizontal="center" vertical="center"/>
    </xf>
    <xf numFmtId="0" fontId="56" fillId="0" borderId="20" xfId="0" applyFont="1" applyBorder="1"/>
    <xf numFmtId="10" fontId="52" fillId="0" borderId="20" xfId="22" applyNumberFormat="1" applyFont="1" applyBorder="1" applyAlignment="1">
      <alignment horizontal="center" vertical="center"/>
    </xf>
    <xf numFmtId="4" fontId="52" fillId="0" borderId="20" xfId="0" applyNumberFormat="1" applyFont="1" applyBorder="1" applyAlignment="1">
      <alignment horizontal="center" vertical="center"/>
    </xf>
    <xf numFmtId="4" fontId="52" fillId="0" borderId="21" xfId="0" applyNumberFormat="1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17" xfId="0" applyFont="1" applyBorder="1" applyAlignment="1">
      <alignment vertical="center"/>
    </xf>
    <xf numFmtId="0" fontId="45" fillId="0" borderId="17" xfId="0" applyFont="1" applyBorder="1" applyAlignment="1">
      <alignment vertical="top"/>
    </xf>
    <xf numFmtId="0" fontId="113" fillId="0" borderId="10" xfId="0" applyFont="1" applyBorder="1" applyAlignment="1">
      <alignment vertical="top"/>
    </xf>
    <xf numFmtId="0" fontId="113" fillId="0" borderId="10" xfId="0" applyFont="1" applyBorder="1" applyAlignment="1">
      <alignment vertical="center" wrapText="1"/>
    </xf>
    <xf numFmtId="3" fontId="74" fillId="0" borderId="10" xfId="0" applyNumberFormat="1" applyFont="1" applyBorder="1" applyAlignment="1">
      <alignment horizontal="right" vertical="top" wrapText="1"/>
    </xf>
    <xf numFmtId="2" fontId="74" fillId="0" borderId="17" xfId="0" applyNumberFormat="1" applyFont="1" applyBorder="1" applyAlignment="1">
      <alignment horizontal="right" vertical="top" wrapText="1"/>
    </xf>
    <xf numFmtId="2" fontId="74" fillId="0" borderId="0" xfId="0" applyNumberFormat="1" applyFont="1" applyAlignment="1">
      <alignment horizontal="right" vertical="top" wrapText="1"/>
    </xf>
    <xf numFmtId="3" fontId="74" fillId="0" borderId="30" xfId="0" applyNumberFormat="1" applyFont="1" applyBorder="1" applyAlignment="1">
      <alignment horizontal="right" vertical="top" wrapText="1"/>
    </xf>
    <xf numFmtId="2" fontId="74" fillId="0" borderId="13" xfId="0" applyNumberFormat="1" applyFont="1" applyBorder="1" applyAlignment="1">
      <alignment horizontal="right" vertical="top" wrapText="1"/>
    </xf>
    <xf numFmtId="3" fontId="74" fillId="0" borderId="0" xfId="0" applyNumberFormat="1" applyFont="1" applyAlignment="1">
      <alignment horizontal="right" vertical="top" wrapText="1"/>
    </xf>
    <xf numFmtId="0" fontId="71" fillId="0" borderId="13" xfId="0" applyFont="1" applyBorder="1" applyAlignment="1">
      <alignment horizontal="right"/>
    </xf>
    <xf numFmtId="0" fontId="43" fillId="0" borderId="17" xfId="0" applyFont="1" applyBorder="1" applyAlignment="1">
      <alignment horizontal="right"/>
    </xf>
    <xf numFmtId="0" fontId="45" fillId="0" borderId="24" xfId="0" applyFont="1" applyBorder="1" applyAlignment="1">
      <alignment vertical="top"/>
    </xf>
    <xf numFmtId="0" fontId="45" fillId="0" borderId="11" xfId="0" applyFont="1" applyBorder="1" applyAlignment="1">
      <alignment vertical="center"/>
    </xf>
    <xf numFmtId="0" fontId="43" fillId="0" borderId="11" xfId="0" applyFont="1" applyBorder="1" applyAlignment="1">
      <alignment horizontal="center" vertical="center"/>
    </xf>
    <xf numFmtId="3" fontId="43" fillId="0" borderId="104" xfId="0" applyNumberFormat="1" applyFont="1" applyBorder="1" applyAlignment="1">
      <alignment horizontal="right" vertical="center" wrapText="1"/>
    </xf>
    <xf numFmtId="0" fontId="43" fillId="0" borderId="104" xfId="0" applyFont="1" applyBorder="1" applyAlignment="1">
      <alignment horizontal="right" vertical="top" wrapText="1"/>
    </xf>
    <xf numFmtId="3" fontId="102" fillId="0" borderId="104" xfId="0" applyNumberFormat="1" applyFont="1" applyBorder="1" applyAlignment="1">
      <alignment horizontal="right" vertical="top" wrapText="1"/>
    </xf>
    <xf numFmtId="10" fontId="115" fillId="0" borderId="0" xfId="22" applyNumberFormat="1" applyFont="1" applyAlignment="1">
      <alignment horizontal="right" vertical="center" wrapText="1"/>
    </xf>
    <xf numFmtId="0" fontId="127" fillId="0" borderId="24" xfId="0" applyFont="1" applyBorder="1" applyAlignment="1">
      <alignment horizontal="center" vertical="center"/>
    </xf>
    <xf numFmtId="3" fontId="43" fillId="0" borderId="10" xfId="0" applyNumberFormat="1" applyFont="1" applyBorder="1" applyAlignment="1">
      <alignment vertical="top" wrapText="1"/>
    </xf>
    <xf numFmtId="3" fontId="43" fillId="0" borderId="30" xfId="0" applyNumberFormat="1" applyFont="1" applyBorder="1" applyAlignment="1">
      <alignment vertical="top" wrapText="1"/>
    </xf>
    <xf numFmtId="0" fontId="126" fillId="0" borderId="0" xfId="0" applyFont="1" applyAlignment="1">
      <alignment horizontal="center" vertical="center" wrapText="1"/>
    </xf>
    <xf numFmtId="180" fontId="43" fillId="0" borderId="0" xfId="0" applyNumberFormat="1" applyFont="1" applyAlignment="1">
      <alignment horizontal="center" vertical="center"/>
    </xf>
    <xf numFmtId="180" fontId="43" fillId="0" borderId="0" xfId="0" applyNumberFormat="1" applyFont="1" applyAlignment="1">
      <alignment vertical="center"/>
    </xf>
    <xf numFmtId="0" fontId="43" fillId="0" borderId="0" xfId="5899" applyFont="1"/>
    <xf numFmtId="0" fontId="43" fillId="0" borderId="0" xfId="5899" applyFont="1" applyAlignment="1">
      <alignment horizontal="center" vertical="center"/>
    </xf>
    <xf numFmtId="0" fontId="43" fillId="0" borderId="0" xfId="5899" applyFont="1" applyAlignment="1">
      <alignment horizontal="left" vertical="center"/>
    </xf>
    <xf numFmtId="0" fontId="43" fillId="5" borderId="75" xfId="5899" applyFont="1" applyFill="1" applyBorder="1" applyAlignment="1">
      <alignment horizontal="center" vertical="center" wrapText="1"/>
    </xf>
    <xf numFmtId="0" fontId="43" fillId="5" borderId="75" xfId="5899" applyFont="1" applyFill="1" applyBorder="1" applyAlignment="1">
      <alignment horizontal="left" vertical="center" wrapText="1"/>
    </xf>
    <xf numFmtId="0" fontId="43" fillId="5" borderId="75" xfId="5899" applyFont="1" applyFill="1" applyBorder="1" applyAlignment="1">
      <alignment horizontal="center" vertical="center"/>
    </xf>
    <xf numFmtId="0" fontId="43" fillId="5" borderId="91" xfId="5899" applyFont="1" applyFill="1" applyBorder="1" applyAlignment="1">
      <alignment horizontal="center" vertical="center" wrapText="1"/>
    </xf>
    <xf numFmtId="0" fontId="43" fillId="5" borderId="91" xfId="5899" applyFont="1" applyFill="1" applyBorder="1" applyAlignment="1">
      <alignment horizontal="left" vertical="center" wrapText="1"/>
    </xf>
    <xf numFmtId="0" fontId="105" fillId="5" borderId="91" xfId="5899" applyFont="1" applyFill="1" applyBorder="1" applyAlignment="1">
      <alignment horizontal="center" vertical="center"/>
    </xf>
    <xf numFmtId="0" fontId="43" fillId="5" borderId="0" xfId="5899" applyFont="1" applyFill="1" applyAlignment="1">
      <alignment horizontal="center" vertical="center" wrapText="1"/>
    </xf>
    <xf numFmtId="0" fontId="43" fillId="5" borderId="0" xfId="5899" applyFont="1" applyFill="1" applyAlignment="1">
      <alignment horizontal="left" vertical="center" wrapText="1"/>
    </xf>
    <xf numFmtId="168" fontId="43" fillId="0" borderId="0" xfId="5899" applyNumberFormat="1" applyFont="1" applyAlignment="1">
      <alignment horizontal="center" vertical="center"/>
    </xf>
    <xf numFmtId="176" fontId="103" fillId="0" borderId="0" xfId="5899" applyNumberFormat="1" applyFont="1" applyAlignment="1">
      <alignment horizontal="center" vertical="center"/>
    </xf>
    <xf numFmtId="0" fontId="43" fillId="5" borderId="0" xfId="5899" applyFont="1" applyFill="1" applyAlignment="1">
      <alignment horizontal="left" vertical="center"/>
    </xf>
    <xf numFmtId="0" fontId="43" fillId="5" borderId="0" xfId="5899" applyFont="1" applyFill="1" applyAlignment="1">
      <alignment horizontal="left" vertical="center" indent="1"/>
    </xf>
    <xf numFmtId="0" fontId="43" fillId="5" borderId="0" xfId="5899" applyFont="1" applyFill="1" applyAlignment="1">
      <alignment horizontal="left" vertical="center" wrapText="1" indent="1"/>
    </xf>
    <xf numFmtId="0" fontId="43" fillId="0" borderId="0" xfId="5899" applyFont="1" applyAlignment="1">
      <alignment horizontal="center" vertical="center" wrapText="1"/>
    </xf>
    <xf numFmtId="0" fontId="43" fillId="5" borderId="91" xfId="5899" applyFont="1" applyFill="1" applyBorder="1" applyAlignment="1">
      <alignment horizontal="left" vertical="center" wrapText="1" indent="1"/>
    </xf>
    <xf numFmtId="0" fontId="102" fillId="0" borderId="0" xfId="5899" applyFont="1" applyAlignment="1">
      <alignment horizontal="center" vertical="center"/>
    </xf>
    <xf numFmtId="0" fontId="74" fillId="5" borderId="91" xfId="5899" applyFont="1" applyFill="1" applyBorder="1" applyAlignment="1">
      <alignment horizontal="center" vertical="top"/>
    </xf>
    <xf numFmtId="0" fontId="43" fillId="5" borderId="0" xfId="5899" applyFont="1" applyFill="1" applyAlignment="1">
      <alignment horizontal="center" vertical="center"/>
    </xf>
    <xf numFmtId="0" fontId="43" fillId="5" borderId="13" xfId="5899" applyFont="1" applyFill="1" applyBorder="1" applyAlignment="1">
      <alignment horizontal="left" vertical="center"/>
    </xf>
    <xf numFmtId="2" fontId="43" fillId="0" borderId="0" xfId="5899" applyNumberFormat="1" applyFont="1" applyAlignment="1">
      <alignment horizontal="center" vertical="center"/>
    </xf>
    <xf numFmtId="0" fontId="43" fillId="5" borderId="13" xfId="5899" applyFont="1" applyFill="1" applyBorder="1" applyAlignment="1">
      <alignment horizontal="left" vertical="center" wrapText="1"/>
    </xf>
    <xf numFmtId="0" fontId="43" fillId="5" borderId="91" xfId="5899" applyFont="1" applyFill="1" applyBorder="1" applyAlignment="1">
      <alignment horizontal="center" vertical="center"/>
    </xf>
    <xf numFmtId="0" fontId="43" fillId="5" borderId="92" xfId="5899" applyFont="1" applyFill="1" applyBorder="1" applyAlignment="1">
      <alignment horizontal="left" vertical="center"/>
    </xf>
    <xf numFmtId="2" fontId="43" fillId="0" borderId="91" xfId="5899" applyNumberFormat="1" applyFont="1" applyBorder="1" applyAlignment="1">
      <alignment horizontal="center" vertical="center"/>
    </xf>
    <xf numFmtId="0" fontId="102" fillId="0" borderId="0" xfId="5899" applyFont="1" applyAlignment="1">
      <alignment horizontal="left" vertical="center"/>
    </xf>
    <xf numFmtId="0" fontId="74" fillId="5" borderId="91" xfId="5899" applyFont="1" applyFill="1" applyBorder="1" applyAlignment="1">
      <alignment horizontal="center" vertical="center"/>
    </xf>
    <xf numFmtId="166" fontId="43" fillId="0" borderId="0" xfId="3" applyNumberFormat="1" applyFont="1" applyAlignment="1">
      <alignment horizontal="center" vertical="center"/>
    </xf>
    <xf numFmtId="166" fontId="43" fillId="0" borderId="0" xfId="5899" applyNumberFormat="1" applyFont="1" applyAlignment="1">
      <alignment horizontal="center" vertical="center"/>
    </xf>
    <xf numFmtId="0" fontId="43" fillId="5" borderId="91" xfId="5899" applyFont="1" applyFill="1" applyBorder="1" applyAlignment="1">
      <alignment horizontal="left" vertical="center"/>
    </xf>
    <xf numFmtId="166" fontId="43" fillId="0" borderId="91" xfId="5899" applyNumberFormat="1" applyFont="1" applyBorder="1" applyAlignment="1">
      <alignment horizontal="center" vertical="center"/>
    </xf>
    <xf numFmtId="2" fontId="43" fillId="0" borderId="93" xfId="5899" applyNumberFormat="1" applyFont="1" applyBorder="1" applyAlignment="1">
      <alignment horizontal="center" vertical="center"/>
    </xf>
    <xf numFmtId="1" fontId="43" fillId="0" borderId="91" xfId="5899" applyNumberFormat="1" applyFont="1" applyBorder="1" applyAlignment="1">
      <alignment horizontal="center" vertical="center"/>
    </xf>
    <xf numFmtId="1" fontId="74" fillId="0" borderId="0" xfId="14" applyNumberFormat="1" applyFont="1" applyBorder="1" applyAlignment="1">
      <alignment horizontal="center" vertical="center"/>
    </xf>
    <xf numFmtId="0" fontId="74" fillId="0" borderId="19" xfId="14" applyFont="1" applyBorder="1" applyAlignment="1">
      <alignment horizontal="center" vertical="center" wrapText="1"/>
    </xf>
    <xf numFmtId="0" fontId="74" fillId="0" borderId="0" xfId="14" applyFont="1" applyBorder="1" applyAlignment="1">
      <alignment horizontal="center" vertical="center" wrapText="1"/>
    </xf>
    <xf numFmtId="0" fontId="71" fillId="0" borderId="15" xfId="14" applyFont="1" applyBorder="1" applyAlignment="1">
      <alignment horizontal="center" vertical="center"/>
    </xf>
    <xf numFmtId="2" fontId="112" fillId="0" borderId="15" xfId="14" applyNumberFormat="1" applyFont="1" applyBorder="1" applyAlignment="1">
      <alignment horizontal="center" vertical="center"/>
    </xf>
    <xf numFmtId="2" fontId="112" fillId="0" borderId="0" xfId="14" applyNumberFormat="1" applyFont="1" applyBorder="1" applyAlignment="1">
      <alignment horizontal="center" vertical="center"/>
    </xf>
    <xf numFmtId="168" fontId="71" fillId="0" borderId="0" xfId="14" applyNumberFormat="1" applyFont="1" applyBorder="1" applyAlignment="1">
      <alignment horizontal="center" vertical="center"/>
    </xf>
    <xf numFmtId="167" fontId="71" fillId="0" borderId="0" xfId="22" applyNumberFormat="1" applyFont="1" applyBorder="1" applyAlignment="1">
      <alignment horizontal="center" vertical="center"/>
    </xf>
    <xf numFmtId="168" fontId="74" fillId="5" borderId="0" xfId="14" applyNumberFormat="1" applyFont="1" applyFill="1" applyBorder="1" applyAlignment="1">
      <alignment horizontal="center" vertical="center"/>
    </xf>
    <xf numFmtId="167" fontId="71" fillId="0" borderId="24" xfId="22" applyNumberFormat="1" applyFont="1" applyBorder="1" applyAlignment="1">
      <alignment horizontal="center" vertical="center"/>
    </xf>
    <xf numFmtId="3" fontId="102" fillId="0" borderId="104" xfId="0" applyNumberFormat="1" applyFont="1" applyBorder="1" applyAlignment="1">
      <alignment horizontal="right" vertical="center" wrapText="1" indent="2"/>
    </xf>
    <xf numFmtId="3" fontId="102" fillId="0" borderId="104" xfId="0" applyNumberFormat="1" applyFont="1" applyBorder="1" applyAlignment="1">
      <alignment horizontal="right" vertical="center" wrapText="1" indent="1"/>
    </xf>
    <xf numFmtId="167" fontId="115" fillId="0" borderId="104" xfId="22" applyNumberFormat="1" applyFont="1" applyBorder="1" applyAlignment="1">
      <alignment horizontal="center" vertical="center" wrapText="1"/>
    </xf>
    <xf numFmtId="0" fontId="62" fillId="3" borderId="6" xfId="14" applyFont="1" applyFill="1" applyBorder="1" applyAlignment="1">
      <alignment horizontal="center" vertical="center" wrapText="1"/>
    </xf>
    <xf numFmtId="0" fontId="63" fillId="3" borderId="15" xfId="14" applyFont="1" applyFill="1" applyBorder="1" applyAlignment="1">
      <alignment horizontal="center" vertical="center"/>
    </xf>
    <xf numFmtId="0" fontId="63" fillId="3" borderId="16" xfId="14" applyFont="1" applyFill="1" applyBorder="1" applyAlignment="1">
      <alignment horizontal="center" vertical="center"/>
    </xf>
    <xf numFmtId="0" fontId="21" fillId="0" borderId="0" xfId="14" applyFont="1" applyAlignment="1">
      <alignment horizontal="left" vertical="center" wrapText="1"/>
    </xf>
    <xf numFmtId="0" fontId="62" fillId="3" borderId="12" xfId="14" applyFont="1" applyFill="1" applyBorder="1" applyAlignment="1">
      <alignment horizontal="center" vertical="center"/>
    </xf>
    <xf numFmtId="0" fontId="60" fillId="0" borderId="6" xfId="45" applyFont="1" applyBorder="1" applyAlignment="1">
      <alignment horizontal="center" vertical="center"/>
    </xf>
    <xf numFmtId="0" fontId="60" fillId="0" borderId="7" xfId="45" applyFont="1" applyBorder="1" applyAlignment="1">
      <alignment horizontal="center" vertical="center"/>
    </xf>
    <xf numFmtId="0" fontId="60" fillId="0" borderId="8" xfId="45" applyFont="1" applyBorder="1" applyAlignment="1">
      <alignment horizontal="center" vertical="center"/>
    </xf>
    <xf numFmtId="0" fontId="104" fillId="28" borderId="0" xfId="0" applyFont="1" applyFill="1" applyAlignment="1">
      <alignment horizontal="center" vertical="center"/>
    </xf>
    <xf numFmtId="0" fontId="111" fillId="0" borderId="0" xfId="5899" applyFont="1" applyAlignment="1">
      <alignment horizontal="center" vertical="center" wrapText="1"/>
    </xf>
    <xf numFmtId="0" fontId="104" fillId="28" borderId="0" xfId="5899" applyFont="1" applyFill="1" applyAlignment="1">
      <alignment horizontal="center" vertical="center"/>
    </xf>
    <xf numFmtId="0" fontId="111" fillId="0" borderId="0" xfId="5899" applyFont="1" applyAlignment="1">
      <alignment horizontal="center" vertical="center"/>
    </xf>
    <xf numFmtId="0" fontId="102" fillId="5" borderId="75" xfId="5899" applyFont="1" applyFill="1" applyBorder="1" applyAlignment="1">
      <alignment horizontal="center" vertical="center" wrapText="1"/>
    </xf>
    <xf numFmtId="0" fontId="102" fillId="5" borderId="91" xfId="5899" applyFont="1" applyFill="1" applyBorder="1" applyAlignment="1">
      <alignment horizontal="center" vertical="center" wrapText="1"/>
    </xf>
    <xf numFmtId="0" fontId="102" fillId="5" borderId="75" xfId="5899" applyFont="1" applyFill="1" applyBorder="1" applyAlignment="1">
      <alignment horizontal="left" vertical="center"/>
    </xf>
    <xf numFmtId="0" fontId="102" fillId="5" borderId="91" xfId="5899" applyFont="1" applyFill="1" applyBorder="1" applyAlignment="1">
      <alignment horizontal="left" vertical="center"/>
    </xf>
    <xf numFmtId="0" fontId="111" fillId="0" borderId="0" xfId="14" applyFont="1" applyAlignment="1">
      <alignment horizontal="center"/>
    </xf>
    <xf numFmtId="0" fontId="118" fillId="28" borderId="0" xfId="0" applyFont="1" applyFill="1" applyAlignment="1">
      <alignment horizontal="center" vertical="center" wrapText="1"/>
    </xf>
    <xf numFmtId="1" fontId="74" fillId="0" borderId="6" xfId="14" applyNumberFormat="1" applyFont="1" applyBorder="1" applyAlignment="1">
      <alignment horizontal="center" vertical="center"/>
    </xf>
    <xf numFmtId="1" fontId="74" fillId="0" borderId="7" xfId="14" applyNumberFormat="1" applyFont="1" applyBorder="1" applyAlignment="1">
      <alignment horizontal="center" vertical="center"/>
    </xf>
    <xf numFmtId="1" fontId="74" fillId="0" borderId="8" xfId="14" applyNumberFormat="1" applyFont="1" applyBorder="1" applyAlignment="1">
      <alignment horizontal="center" vertical="center"/>
    </xf>
    <xf numFmtId="171" fontId="43" fillId="0" borderId="10" xfId="0" applyNumberFormat="1" applyFont="1" applyBorder="1" applyAlignment="1">
      <alignment horizontal="right" vertical="center" wrapText="1" indent="2"/>
    </xf>
    <xf numFmtId="171" fontId="43" fillId="0" borderId="17" xfId="0" applyNumberFormat="1" applyFont="1" applyBorder="1" applyAlignment="1">
      <alignment horizontal="right" vertical="center" wrapText="1" indent="2"/>
    </xf>
    <xf numFmtId="0" fontId="107" fillId="0" borderId="39" xfId="0" applyFont="1" applyBorder="1" applyAlignment="1">
      <alignment horizontal="center" vertical="center" wrapText="1"/>
    </xf>
    <xf numFmtId="0" fontId="107" fillId="0" borderId="7" xfId="0" applyFont="1" applyBorder="1" applyAlignment="1">
      <alignment horizontal="center" vertical="center" wrapText="1"/>
    </xf>
    <xf numFmtId="0" fontId="107" fillId="0" borderId="38" xfId="0" applyFont="1" applyBorder="1" applyAlignment="1">
      <alignment horizontal="center" vertical="center" wrapText="1"/>
    </xf>
    <xf numFmtId="0" fontId="118" fillId="28" borderId="24" xfId="0" applyFont="1" applyFill="1" applyBorder="1" applyAlignment="1">
      <alignment horizontal="center" vertical="center" wrapText="1"/>
    </xf>
    <xf numFmtId="0" fontId="102" fillId="0" borderId="12" xfId="0" applyFont="1" applyBorder="1" applyAlignment="1">
      <alignment horizontal="center" vertical="center"/>
    </xf>
    <xf numFmtId="0" fontId="102" fillId="0" borderId="15" xfId="0" applyFont="1" applyBorder="1" applyAlignment="1">
      <alignment horizontal="center" vertical="center"/>
    </xf>
    <xf numFmtId="0" fontId="102" fillId="0" borderId="11" xfId="0" applyFont="1" applyBorder="1" applyAlignment="1">
      <alignment horizontal="center" vertical="center"/>
    </xf>
    <xf numFmtId="0" fontId="102" fillId="0" borderId="24" xfId="0" applyFont="1" applyBorder="1" applyAlignment="1">
      <alignment horizontal="center" vertical="center"/>
    </xf>
    <xf numFmtId="49" fontId="74" fillId="0" borderId="6" xfId="0" applyNumberFormat="1" applyFont="1" applyBorder="1" applyAlignment="1">
      <alignment horizontal="center"/>
    </xf>
    <xf numFmtId="49" fontId="74" fillId="0" borderId="7" xfId="0" applyNumberFormat="1" applyFont="1" applyBorder="1" applyAlignment="1">
      <alignment horizontal="center"/>
    </xf>
    <xf numFmtId="49" fontId="74" fillId="0" borderId="8" xfId="0" applyNumberFormat="1" applyFont="1" applyBorder="1" applyAlignment="1">
      <alignment horizontal="center"/>
    </xf>
    <xf numFmtId="0" fontId="107" fillId="0" borderId="8" xfId="0" applyFont="1" applyBorder="1" applyAlignment="1">
      <alignment horizontal="center" vertical="center" wrapText="1"/>
    </xf>
    <xf numFmtId="0" fontId="107" fillId="0" borderId="6" xfId="0" applyFont="1" applyBorder="1" applyAlignment="1">
      <alignment horizontal="center" vertical="center" wrapText="1"/>
    </xf>
    <xf numFmtId="0" fontId="134" fillId="28" borderId="24" xfId="0" applyFont="1" applyFill="1" applyBorder="1" applyAlignment="1">
      <alignment horizontal="center" vertical="center" wrapText="1"/>
    </xf>
    <xf numFmtId="0" fontId="102" fillId="0" borderId="6" xfId="0" applyFont="1" applyBorder="1" applyAlignment="1">
      <alignment horizontal="center" vertical="center" wrapText="1"/>
    </xf>
    <xf numFmtId="0" fontId="102" fillId="0" borderId="7" xfId="0" applyFont="1" applyBorder="1" applyAlignment="1">
      <alignment horizontal="center" vertical="center" wrapText="1"/>
    </xf>
    <xf numFmtId="0" fontId="106" fillId="0" borderId="39" xfId="0" applyFont="1" applyBorder="1" applyAlignment="1">
      <alignment horizontal="center" vertical="center" wrapText="1"/>
    </xf>
    <xf numFmtId="0" fontId="106" fillId="0" borderId="38" xfId="0" applyFont="1" applyBorder="1" applyAlignment="1">
      <alignment horizontal="center" vertical="center" wrapText="1"/>
    </xf>
    <xf numFmtId="0" fontId="106" fillId="0" borderId="7" xfId="0" applyFont="1" applyBorder="1" applyAlignment="1">
      <alignment horizontal="center" vertical="center" wrapText="1"/>
    </xf>
    <xf numFmtId="0" fontId="102" fillId="0" borderId="39" xfId="0" applyFont="1" applyBorder="1" applyAlignment="1">
      <alignment horizontal="center" vertical="center" wrapText="1"/>
    </xf>
    <xf numFmtId="0" fontId="102" fillId="0" borderId="38" xfId="0" applyFont="1" applyBorder="1" applyAlignment="1">
      <alignment horizontal="center" vertical="center" wrapText="1"/>
    </xf>
    <xf numFmtId="0" fontId="102" fillId="0" borderId="8" xfId="0" applyFont="1" applyBorder="1" applyAlignment="1">
      <alignment horizontal="center" vertical="center" wrapText="1"/>
    </xf>
    <xf numFmtId="49" fontId="68" fillId="0" borderId="6" xfId="0" applyNumberFormat="1" applyFont="1" applyBorder="1" applyAlignment="1">
      <alignment horizontal="center"/>
    </xf>
    <xf numFmtId="49" fontId="114" fillId="0" borderId="7" xfId="0" applyNumberFormat="1" applyFont="1" applyBorder="1" applyAlignment="1">
      <alignment horizontal="center"/>
    </xf>
    <xf numFmtId="49" fontId="114" fillId="0" borderId="8" xfId="0" applyNumberFormat="1" applyFont="1" applyBorder="1" applyAlignment="1">
      <alignment horizontal="center"/>
    </xf>
    <xf numFmtId="171" fontId="43" fillId="0" borderId="10" xfId="0" applyNumberFormat="1" applyFont="1" applyBorder="1" applyAlignment="1">
      <alignment horizontal="right" vertical="center" wrapText="1" indent="4"/>
    </xf>
    <xf numFmtId="171" fontId="43" fillId="0" borderId="17" xfId="0" applyNumberFormat="1" applyFont="1" applyBorder="1" applyAlignment="1">
      <alignment horizontal="right" vertical="center" wrapText="1" indent="4"/>
    </xf>
    <xf numFmtId="0" fontId="102" fillId="0" borderId="12" xfId="0" applyFont="1" applyBorder="1" applyAlignment="1">
      <alignment horizontal="center" vertical="center" wrapText="1"/>
    </xf>
    <xf numFmtId="0" fontId="102" fillId="0" borderId="16" xfId="0" applyFont="1" applyBorder="1" applyAlignment="1">
      <alignment horizontal="center" vertical="center" wrapText="1"/>
    </xf>
    <xf numFmtId="0" fontId="102" fillId="0" borderId="10" xfId="0" applyFont="1" applyBorder="1" applyAlignment="1">
      <alignment horizontal="center" vertical="center" wrapText="1"/>
    </xf>
    <xf numFmtId="0" fontId="102" fillId="0" borderId="17" xfId="0" applyFont="1" applyBorder="1" applyAlignment="1">
      <alignment horizontal="center" vertical="center" wrapText="1"/>
    </xf>
    <xf numFmtId="0" fontId="102" fillId="0" borderId="6" xfId="0" applyFont="1" applyBorder="1" applyAlignment="1">
      <alignment horizontal="center" vertical="top" wrapText="1"/>
    </xf>
    <xf numFmtId="0" fontId="102" fillId="0" borderId="7" xfId="0" applyFont="1" applyBorder="1" applyAlignment="1">
      <alignment horizontal="center" vertical="top" wrapText="1"/>
    </xf>
    <xf numFmtId="0" fontId="102" fillId="0" borderId="8" xfId="0" applyFont="1" applyBorder="1" applyAlignment="1">
      <alignment horizontal="center" vertical="top" wrapText="1"/>
    </xf>
    <xf numFmtId="0" fontId="102" fillId="0" borderId="11" xfId="0" applyFont="1" applyBorder="1" applyAlignment="1">
      <alignment horizontal="center" vertical="center" wrapText="1"/>
    </xf>
    <xf numFmtId="0" fontId="102" fillId="0" borderId="18" xfId="0" applyFont="1" applyBorder="1" applyAlignment="1">
      <alignment horizontal="center" vertical="center" wrapText="1"/>
    </xf>
    <xf numFmtId="0" fontId="106" fillId="0" borderId="10" xfId="0" applyFont="1" applyBorder="1" applyAlignment="1">
      <alignment horizontal="center" vertical="center" wrapText="1"/>
    </xf>
    <xf numFmtId="0" fontId="106" fillId="0" borderId="17" xfId="0" applyFont="1" applyBorder="1" applyAlignment="1">
      <alignment horizontal="center" vertical="center" wrapText="1"/>
    </xf>
    <xf numFmtId="171" fontId="45" fillId="0" borderId="10" xfId="0" applyNumberFormat="1" applyFont="1" applyBorder="1" applyAlignment="1">
      <alignment horizontal="right" vertical="center" wrapText="1" indent="4"/>
    </xf>
    <xf numFmtId="171" fontId="45" fillId="0" borderId="17" xfId="0" applyNumberFormat="1" applyFont="1" applyBorder="1" applyAlignment="1">
      <alignment horizontal="right" vertical="center" wrapText="1" indent="4"/>
    </xf>
    <xf numFmtId="171" fontId="43" fillId="0" borderId="10" xfId="0" applyNumberFormat="1" applyFont="1" applyBorder="1" applyAlignment="1">
      <alignment horizontal="right" vertical="top" wrapText="1" indent="4"/>
    </xf>
    <xf numFmtId="171" fontId="43" fillId="0" borderId="17" xfId="0" applyNumberFormat="1" applyFont="1" applyBorder="1" applyAlignment="1">
      <alignment horizontal="right" vertical="top" wrapText="1" indent="4"/>
    </xf>
    <xf numFmtId="0" fontId="106" fillId="0" borderId="10" xfId="0" applyFont="1" applyBorder="1" applyAlignment="1">
      <alignment horizontal="center" vertical="top" wrapText="1"/>
    </xf>
    <xf numFmtId="0" fontId="106" fillId="0" borderId="17" xfId="0" applyFont="1" applyBorder="1" applyAlignment="1">
      <alignment horizontal="center" vertical="top" wrapText="1"/>
    </xf>
    <xf numFmtId="171" fontId="43" fillId="0" borderId="10" xfId="0" applyNumberFormat="1" applyFont="1" applyBorder="1" applyAlignment="1">
      <alignment horizontal="right" vertical="center" wrapText="1" indent="3"/>
    </xf>
    <xf numFmtId="171" fontId="43" fillId="0" borderId="0" xfId="0" applyNumberFormat="1" applyFont="1" applyAlignment="1">
      <alignment horizontal="right" vertical="center" wrapText="1" indent="3"/>
    </xf>
    <xf numFmtId="0" fontId="106" fillId="0" borderId="0" xfId="0" applyFont="1" applyAlignment="1">
      <alignment horizontal="center" vertical="top" wrapText="1"/>
    </xf>
    <xf numFmtId="0" fontId="102" fillId="0" borderId="15" xfId="0" applyFont="1" applyBorder="1" applyAlignment="1">
      <alignment horizontal="center" vertical="center" wrapText="1"/>
    </xf>
    <xf numFmtId="0" fontId="43" fillId="0" borderId="15" xfId="0" applyFont="1" applyBorder="1"/>
    <xf numFmtId="0" fontId="43" fillId="0" borderId="16" xfId="0" applyFont="1" applyBorder="1"/>
    <xf numFmtId="171" fontId="43" fillId="0" borderId="0" xfId="0" applyNumberFormat="1" applyFont="1" applyAlignment="1">
      <alignment horizontal="right" vertical="top" wrapText="1" indent="4"/>
    </xf>
    <xf numFmtId="0" fontId="102" fillId="0" borderId="101" xfId="0" applyFont="1" applyBorder="1" applyAlignment="1">
      <alignment horizontal="center" vertical="center" wrapText="1"/>
    </xf>
    <xf numFmtId="0" fontId="102" fillId="0" borderId="103" xfId="0" applyFont="1" applyBorder="1" applyAlignment="1">
      <alignment horizontal="center" vertical="center" wrapText="1"/>
    </xf>
    <xf numFmtId="0" fontId="102" fillId="0" borderId="108" xfId="0" applyFont="1" applyBorder="1" applyAlignment="1">
      <alignment horizontal="center" vertical="center" wrapText="1"/>
    </xf>
    <xf numFmtId="0" fontId="102" fillId="0" borderId="100" xfId="0" applyFont="1" applyBorder="1" applyAlignment="1">
      <alignment horizontal="center" vertical="center" wrapText="1"/>
    </xf>
    <xf numFmtId="0" fontId="107" fillId="0" borderId="33" xfId="0" applyFont="1" applyBorder="1" applyAlignment="1">
      <alignment horizontal="center" vertical="center" wrapText="1"/>
    </xf>
    <xf numFmtId="0" fontId="107" fillId="0" borderId="4" xfId="0" applyFont="1" applyBorder="1" applyAlignment="1">
      <alignment horizontal="center" vertical="center" wrapText="1"/>
    </xf>
    <xf numFmtId="0" fontId="102" fillId="0" borderId="98" xfId="0" applyFont="1" applyBorder="1" applyAlignment="1">
      <alignment horizontal="center" vertical="center" wrapText="1"/>
    </xf>
    <xf numFmtId="0" fontId="102" fillId="0" borderId="99" xfId="0" applyFont="1" applyBorder="1" applyAlignment="1">
      <alignment horizontal="center" vertical="center" wrapText="1"/>
    </xf>
    <xf numFmtId="0" fontId="102" fillId="0" borderId="102" xfId="0" applyFont="1" applyBorder="1" applyAlignment="1">
      <alignment horizontal="center" vertical="center" wrapText="1"/>
    </xf>
    <xf numFmtId="0" fontId="102" fillId="0" borderId="4" xfId="0" applyFont="1" applyBorder="1" applyAlignment="1">
      <alignment horizontal="center" vertical="center" wrapText="1"/>
    </xf>
    <xf numFmtId="0" fontId="107" fillId="0" borderId="100" xfId="0" applyFont="1" applyBorder="1" applyAlignment="1">
      <alignment horizontal="center" vertical="center" wrapText="1"/>
    </xf>
    <xf numFmtId="0" fontId="102" fillId="0" borderId="36" xfId="0" applyFont="1" applyBorder="1" applyAlignment="1">
      <alignment horizontal="center" vertical="center" wrapText="1"/>
    </xf>
    <xf numFmtId="0" fontId="102" fillId="0" borderId="24" xfId="0" applyFont="1" applyBorder="1" applyAlignment="1">
      <alignment horizontal="center" vertical="center" wrapText="1"/>
    </xf>
    <xf numFmtId="0" fontId="102" fillId="0" borderId="14" xfId="0" applyFont="1" applyBorder="1" applyAlignment="1">
      <alignment horizontal="center" vertical="center" wrapText="1"/>
    </xf>
    <xf numFmtId="0" fontId="102" fillId="0" borderId="45" xfId="0" applyFont="1" applyBorder="1" applyAlignment="1">
      <alignment horizontal="center" vertical="center" wrapText="1"/>
    </xf>
    <xf numFmtId="0" fontId="102" fillId="0" borderId="46" xfId="0" applyFont="1" applyBorder="1" applyAlignment="1">
      <alignment horizontal="center" vertical="center" wrapText="1"/>
    </xf>
    <xf numFmtId="0" fontId="102" fillId="0" borderId="47" xfId="0" applyFont="1" applyBorder="1" applyAlignment="1">
      <alignment horizontal="center" vertical="center" wrapText="1"/>
    </xf>
    <xf numFmtId="0" fontId="102" fillId="0" borderId="48" xfId="0" applyFont="1" applyBorder="1" applyAlignment="1">
      <alignment horizontal="center" vertical="center" wrapText="1"/>
    </xf>
    <xf numFmtId="0" fontId="102" fillId="0" borderId="62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102" fillId="0" borderId="42" xfId="0" applyFont="1" applyBorder="1" applyAlignment="1">
      <alignment horizontal="center" vertical="center" wrapText="1"/>
    </xf>
    <xf numFmtId="0" fontId="106" fillId="0" borderId="48" xfId="0" applyFont="1" applyBorder="1" applyAlignment="1">
      <alignment horizontal="center" vertical="center" wrapText="1"/>
    </xf>
    <xf numFmtId="0" fontId="106" fillId="0" borderId="49" xfId="0" applyFont="1" applyBorder="1" applyAlignment="1">
      <alignment horizontal="center" vertical="center" wrapText="1"/>
    </xf>
    <xf numFmtId="0" fontId="106" fillId="0" borderId="51" xfId="0" applyFont="1" applyBorder="1" applyAlignment="1">
      <alignment horizontal="center" vertical="center" wrapText="1"/>
    </xf>
    <xf numFmtId="0" fontId="106" fillId="0" borderId="42" xfId="0" applyFont="1" applyBorder="1" applyAlignment="1">
      <alignment horizontal="center" vertical="center" wrapText="1"/>
    </xf>
    <xf numFmtId="0" fontId="102" fillId="0" borderId="50" xfId="0" applyFont="1" applyBorder="1" applyAlignment="1">
      <alignment horizontal="center" vertical="center" wrapText="1"/>
    </xf>
    <xf numFmtId="0" fontId="102" fillId="0" borderId="32" xfId="0" applyFont="1" applyBorder="1" applyAlignment="1">
      <alignment horizontal="center" vertical="center" wrapText="1"/>
    </xf>
    <xf numFmtId="0" fontId="102" fillId="0" borderId="44" xfId="0" applyFont="1" applyBorder="1" applyAlignment="1">
      <alignment horizontal="center" vertical="center" wrapText="1"/>
    </xf>
    <xf numFmtId="171" fontId="43" fillId="0" borderId="10" xfId="0" applyNumberFormat="1" applyFont="1" applyBorder="1" applyAlignment="1">
      <alignment horizontal="center" vertical="top" wrapText="1"/>
    </xf>
    <xf numFmtId="171" fontId="43" fillId="0" borderId="17" xfId="0" applyNumberFormat="1" applyFont="1" applyBorder="1" applyAlignment="1">
      <alignment horizontal="center" vertical="top" wrapText="1"/>
    </xf>
    <xf numFmtId="0" fontId="33" fillId="0" borderId="10" xfId="0" applyFont="1" applyBorder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171" fontId="31" fillId="0" borderId="10" xfId="0" applyNumberFormat="1" applyFont="1" applyBorder="1" applyAlignment="1">
      <alignment horizontal="right" vertical="center" wrapText="1" indent="3"/>
    </xf>
    <xf numFmtId="171" fontId="31" fillId="0" borderId="0" xfId="0" applyNumberFormat="1" applyFont="1" applyAlignment="1">
      <alignment horizontal="right" vertical="center" wrapText="1" indent="3"/>
    </xf>
    <xf numFmtId="0" fontId="54" fillId="0" borderId="7" xfId="0" applyFont="1" applyBorder="1" applyAlignment="1">
      <alignment horizontal="center" vertical="center" wrapText="1"/>
    </xf>
    <xf numFmtId="0" fontId="54" fillId="0" borderId="39" xfId="0" applyFont="1" applyBorder="1" applyAlignment="1">
      <alignment horizontal="center" vertical="center" wrapText="1"/>
    </xf>
    <xf numFmtId="0" fontId="54" fillId="0" borderId="38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171" fontId="31" fillId="0" borderId="17" xfId="0" applyNumberFormat="1" applyFont="1" applyBorder="1" applyAlignment="1">
      <alignment horizontal="right" vertical="center" wrapText="1" indent="3"/>
    </xf>
    <xf numFmtId="0" fontId="33" fillId="0" borderId="17" xfId="0" applyFont="1" applyBorder="1" applyAlignment="1">
      <alignment horizontal="center" vertical="top" wrapText="1"/>
    </xf>
    <xf numFmtId="0" fontId="32" fillId="0" borderId="15" xfId="0" applyFont="1" applyBorder="1" applyAlignment="1">
      <alignment horizontal="left"/>
    </xf>
    <xf numFmtId="0" fontId="116" fillId="28" borderId="24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61" fillId="0" borderId="12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61" fillId="0" borderId="11" xfId="0" applyFont="1" applyBorder="1" applyAlignment="1">
      <alignment horizontal="center"/>
    </xf>
    <xf numFmtId="0" fontId="61" fillId="0" borderId="18" xfId="0" applyFont="1" applyBorder="1" applyAlignment="1">
      <alignment horizontal="center"/>
    </xf>
    <xf numFmtId="0" fontId="106" fillId="0" borderId="50" xfId="0" applyFont="1" applyBorder="1" applyAlignment="1">
      <alignment horizontal="center" vertical="center" wrapText="1"/>
    </xf>
    <xf numFmtId="0" fontId="106" fillId="0" borderId="32" xfId="0" applyFont="1" applyBorder="1" applyAlignment="1">
      <alignment horizontal="center" vertical="center" wrapText="1"/>
    </xf>
    <xf numFmtId="0" fontId="106" fillId="0" borderId="44" xfId="0" applyFont="1" applyBorder="1" applyAlignment="1">
      <alignment horizontal="center" vertical="center" wrapText="1"/>
    </xf>
    <xf numFmtId="0" fontId="106" fillId="0" borderId="53" xfId="0" applyFont="1" applyBorder="1" applyAlignment="1">
      <alignment horizontal="center" vertical="center" wrapText="1"/>
    </xf>
    <xf numFmtId="0" fontId="106" fillId="0" borderId="46" xfId="0" applyFont="1" applyBorder="1" applyAlignment="1">
      <alignment horizontal="center" vertical="center" wrapText="1"/>
    </xf>
    <xf numFmtId="0" fontId="106" fillId="0" borderId="12" xfId="0" applyFont="1" applyBorder="1" applyAlignment="1">
      <alignment horizontal="center" vertical="center" wrapText="1"/>
    </xf>
    <xf numFmtId="0" fontId="106" fillId="0" borderId="16" xfId="0" applyFont="1" applyBorder="1" applyAlignment="1">
      <alignment horizontal="center" vertical="center" wrapText="1"/>
    </xf>
    <xf numFmtId="0" fontId="106" fillId="0" borderId="11" xfId="0" applyFont="1" applyBorder="1" applyAlignment="1">
      <alignment horizontal="center" vertical="center" wrapText="1"/>
    </xf>
    <xf numFmtId="0" fontId="106" fillId="0" borderId="18" xfId="0" applyFont="1" applyBorder="1" applyAlignment="1">
      <alignment horizontal="center" vertical="center" wrapText="1"/>
    </xf>
    <xf numFmtId="0" fontId="106" fillId="0" borderId="6" xfId="0" applyFont="1" applyBorder="1" applyAlignment="1">
      <alignment horizontal="center" vertical="center"/>
    </xf>
    <xf numFmtId="0" fontId="43" fillId="0" borderId="7" xfId="0" applyFont="1" applyBorder="1"/>
    <xf numFmtId="0" fontId="106" fillId="0" borderId="7" xfId="0" applyFont="1" applyBorder="1" applyAlignment="1">
      <alignment horizontal="center" vertical="center"/>
    </xf>
    <xf numFmtId="0" fontId="43" fillId="0" borderId="8" xfId="0" applyFont="1" applyBorder="1"/>
    <xf numFmtId="0" fontId="106" fillId="0" borderId="30" xfId="0" applyFont="1" applyBorder="1" applyAlignment="1">
      <alignment horizontal="center" vertical="center" wrapText="1"/>
    </xf>
    <xf numFmtId="0" fontId="106" fillId="0" borderId="34" xfId="0" applyFont="1" applyBorder="1" applyAlignment="1">
      <alignment horizontal="center" vertical="center" wrapText="1"/>
    </xf>
    <xf numFmtId="0" fontId="43" fillId="0" borderId="55" xfId="0" applyFont="1" applyBorder="1" applyAlignment="1">
      <alignment horizontal="center" vertical="top" wrapText="1"/>
    </xf>
    <xf numFmtId="0" fontId="43" fillId="0" borderId="16" xfId="0" applyFont="1" applyBorder="1" applyAlignment="1">
      <alignment horizontal="center" vertical="top" wrapText="1"/>
    </xf>
    <xf numFmtId="0" fontId="102" fillId="0" borderId="9" xfId="0" applyFont="1" applyBorder="1" applyAlignment="1">
      <alignment horizontal="center" vertical="center"/>
    </xf>
    <xf numFmtId="0" fontId="102" fillId="0" borderId="5" xfId="0" applyFont="1" applyBorder="1" applyAlignment="1">
      <alignment horizontal="center" vertical="center"/>
    </xf>
    <xf numFmtId="0" fontId="102" fillId="0" borderId="10" xfId="0" applyFont="1" applyBorder="1" applyAlignment="1">
      <alignment horizontal="center" vertical="center"/>
    </xf>
    <xf numFmtId="0" fontId="102" fillId="0" borderId="0" xfId="0" applyFont="1" applyAlignment="1">
      <alignment horizontal="center" vertical="center"/>
    </xf>
    <xf numFmtId="169" fontId="127" fillId="0" borderId="53" xfId="0" applyNumberFormat="1" applyFont="1" applyBorder="1" applyAlignment="1">
      <alignment horizontal="center" vertical="center" wrapText="1"/>
    </xf>
    <xf numFmtId="169" fontId="127" fillId="0" borderId="46" xfId="0" applyNumberFormat="1" applyFont="1" applyBorder="1" applyAlignment="1">
      <alignment horizontal="center" vertical="center" wrapText="1"/>
    </xf>
    <xf numFmtId="0" fontId="124" fillId="0" borderId="12" xfId="0" applyFont="1" applyBorder="1" applyAlignment="1">
      <alignment horizontal="center" vertical="center"/>
    </xf>
    <xf numFmtId="0" fontId="124" fillId="0" borderId="10" xfId="0" applyFont="1" applyBorder="1" applyAlignment="1">
      <alignment horizontal="center" vertical="center"/>
    </xf>
    <xf numFmtId="0" fontId="124" fillId="0" borderId="11" xfId="0" applyFont="1" applyBorder="1" applyAlignment="1">
      <alignment horizontal="center" vertical="center"/>
    </xf>
    <xf numFmtId="0" fontId="135" fillId="28" borderId="24" xfId="0" applyFont="1" applyFill="1" applyBorder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169" fontId="127" fillId="0" borderId="47" xfId="0" applyNumberFormat="1" applyFont="1" applyBorder="1" applyAlignment="1">
      <alignment horizontal="center" vertical="center" wrapText="1"/>
    </xf>
    <xf numFmtId="0" fontId="124" fillId="0" borderId="6" xfId="0" applyFont="1" applyBorder="1" applyAlignment="1">
      <alignment horizontal="center" vertical="center"/>
    </xf>
    <xf numFmtId="0" fontId="124" fillId="0" borderId="7" xfId="0" applyFont="1" applyBorder="1" applyAlignment="1">
      <alignment horizontal="center" vertical="center"/>
    </xf>
    <xf numFmtId="0" fontId="124" fillId="0" borderId="8" xfId="0" applyFont="1" applyBorder="1" applyAlignment="1">
      <alignment horizontal="center" vertical="center"/>
    </xf>
    <xf numFmtId="0" fontId="124" fillId="0" borderId="26" xfId="0" applyFont="1" applyBorder="1" applyAlignment="1">
      <alignment horizontal="center" vertical="center"/>
    </xf>
    <xf numFmtId="0" fontId="124" fillId="0" borderId="20" xfId="0" applyFont="1" applyBorder="1" applyAlignment="1">
      <alignment horizontal="center" vertical="center"/>
    </xf>
    <xf numFmtId="0" fontId="124" fillId="0" borderId="21" xfId="0" applyFont="1" applyBorder="1" applyAlignment="1">
      <alignment horizontal="center" vertical="center"/>
    </xf>
    <xf numFmtId="0" fontId="136" fillId="28" borderId="24" xfId="0" applyFont="1" applyFill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138" fillId="0" borderId="12" xfId="0" applyFont="1" applyBorder="1" applyAlignment="1">
      <alignment horizontal="center" vertical="center"/>
    </xf>
    <xf numFmtId="0" fontId="138" fillId="0" borderId="15" xfId="0" applyFont="1" applyBorder="1" applyAlignment="1">
      <alignment horizontal="center" vertical="center"/>
    </xf>
    <xf numFmtId="0" fontId="138" fillId="0" borderId="16" xfId="0" applyFont="1" applyBorder="1" applyAlignment="1">
      <alignment horizontal="center" vertical="center"/>
    </xf>
    <xf numFmtId="0" fontId="102" fillId="0" borderId="12" xfId="0" applyFont="1" applyBorder="1" applyAlignment="1">
      <alignment horizontal="center" vertical="top" wrapText="1"/>
    </xf>
    <xf numFmtId="0" fontId="102" fillId="0" borderId="15" xfId="0" applyFont="1" applyBorder="1" applyAlignment="1">
      <alignment horizontal="center" vertical="top" wrapText="1"/>
    </xf>
    <xf numFmtId="0" fontId="102" fillId="0" borderId="16" xfId="0" applyFont="1" applyBorder="1" applyAlignment="1">
      <alignment horizontal="center" vertical="top" wrapText="1"/>
    </xf>
    <xf numFmtId="0" fontId="104" fillId="28" borderId="0" xfId="0" applyFont="1" applyFill="1" applyAlignment="1">
      <alignment horizontal="center" vertical="center" wrapText="1"/>
    </xf>
    <xf numFmtId="0" fontId="104" fillId="28" borderId="24" xfId="0" applyFont="1" applyFill="1" applyBorder="1" applyAlignment="1">
      <alignment horizontal="center" vertical="center" wrapText="1"/>
    </xf>
    <xf numFmtId="0" fontId="106" fillId="0" borderId="8" xfId="0" applyFont="1" applyBorder="1" applyAlignment="1">
      <alignment horizontal="center" vertical="center" wrapText="1"/>
    </xf>
    <xf numFmtId="0" fontId="106" fillId="0" borderId="6" xfId="0" applyFont="1" applyBorder="1" applyAlignment="1">
      <alignment horizontal="center" vertical="center" wrapText="1"/>
    </xf>
    <xf numFmtId="171" fontId="43" fillId="0" borderId="10" xfId="0" applyNumberFormat="1" applyFont="1" applyBorder="1" applyAlignment="1">
      <alignment horizontal="right" vertical="top" wrapText="1" indent="3"/>
    </xf>
    <xf numFmtId="171" fontId="43" fillId="0" borderId="17" xfId="0" applyNumberFormat="1" applyFont="1" applyBorder="1" applyAlignment="1">
      <alignment horizontal="right" vertical="top" wrapText="1" indent="3"/>
    </xf>
    <xf numFmtId="0" fontId="106" fillId="0" borderId="4" xfId="0" applyFont="1" applyBorder="1" applyAlignment="1">
      <alignment horizontal="center" vertical="center" wrapText="1"/>
    </xf>
    <xf numFmtId="0" fontId="106" fillId="0" borderId="100" xfId="0" applyFont="1" applyBorder="1" applyAlignment="1">
      <alignment horizontal="center" vertical="center" wrapText="1"/>
    </xf>
    <xf numFmtId="0" fontId="102" fillId="0" borderId="53" xfId="0" applyFont="1" applyBorder="1" applyAlignment="1">
      <alignment horizontal="center" vertical="top" wrapText="1"/>
    </xf>
    <xf numFmtId="0" fontId="102" fillId="0" borderId="46" xfId="0" applyFont="1" applyBorder="1" applyAlignment="1">
      <alignment horizontal="center" vertical="top" wrapText="1"/>
    </xf>
    <xf numFmtId="0" fontId="102" fillId="0" borderId="47" xfId="0" applyFont="1" applyBorder="1" applyAlignment="1">
      <alignment horizontal="center" vertical="top" wrapText="1"/>
    </xf>
    <xf numFmtId="0" fontId="102" fillId="0" borderId="0" xfId="0" applyFont="1" applyAlignment="1">
      <alignment horizontal="center" vertical="center" wrapText="1"/>
    </xf>
    <xf numFmtId="0" fontId="106" fillId="0" borderId="52" xfId="0" applyFont="1" applyBorder="1" applyAlignment="1">
      <alignment horizontal="center" vertical="center" wrapText="1"/>
    </xf>
    <xf numFmtId="0" fontId="106" fillId="0" borderId="41" xfId="0" applyFont="1" applyBorder="1" applyAlignment="1">
      <alignment horizontal="center" vertical="center" wrapText="1"/>
    </xf>
    <xf numFmtId="0" fontId="106" fillId="0" borderId="78" xfId="0" applyFont="1" applyBorder="1" applyAlignment="1">
      <alignment horizontal="center" vertical="center" wrapText="1"/>
    </xf>
    <xf numFmtId="0" fontId="106" fillId="0" borderId="33" xfId="0" applyFont="1" applyBorder="1" applyAlignment="1">
      <alignment horizontal="center" vertical="center" wrapText="1"/>
    </xf>
    <xf numFmtId="0" fontId="106" fillId="0" borderId="24" xfId="0" applyFont="1" applyBorder="1" applyAlignment="1">
      <alignment horizontal="center" vertical="center" wrapText="1"/>
    </xf>
    <xf numFmtId="0" fontId="106" fillId="0" borderId="14" xfId="0" applyFont="1" applyBorder="1" applyAlignment="1">
      <alignment horizontal="center" vertical="center" wrapText="1"/>
    </xf>
    <xf numFmtId="171" fontId="43" fillId="0" borderId="10" xfId="0" applyNumberFormat="1" applyFont="1" applyBorder="1" applyAlignment="1">
      <alignment horizontal="right" vertical="top" wrapText="1" indent="5"/>
    </xf>
    <xf numFmtId="171" fontId="43" fillId="0" borderId="0" xfId="0" applyNumberFormat="1" applyFont="1" applyAlignment="1">
      <alignment horizontal="right" vertical="top" wrapText="1" indent="5"/>
    </xf>
  </cellXfs>
  <cellStyles count="6021">
    <cellStyle name="20 % - Accent1 2" xfId="174"/>
    <cellStyle name="20 % - Accent2 2" xfId="175"/>
    <cellStyle name="20 % - Accent3 2" xfId="176"/>
    <cellStyle name="20 % - Accent4 2" xfId="177"/>
    <cellStyle name="20 % - Accent5 2" xfId="178"/>
    <cellStyle name="20 % - Accent6 2" xfId="179"/>
    <cellStyle name="20% - Accent1" xfId="5745"/>
    <cellStyle name="20% - Accent1 2" xfId="5746"/>
    <cellStyle name="20% - Accent1 3" xfId="5747"/>
    <cellStyle name="20% - Accent1 4" xfId="5748"/>
    <cellStyle name="20% - Accent1_01 OUVERTURE JANVIER 2013." xfId="5749"/>
    <cellStyle name="20% - Accent2" xfId="5750"/>
    <cellStyle name="20% - Accent2 2" xfId="5751"/>
    <cellStyle name="20% - Accent2 3" xfId="5752"/>
    <cellStyle name="20% - Accent2 4" xfId="5753"/>
    <cellStyle name="20% - Accent2_01 OUVERTURE JANVIER 2013." xfId="5754"/>
    <cellStyle name="20% - Accent3" xfId="5755"/>
    <cellStyle name="20% - Accent3 2" xfId="5756"/>
    <cellStyle name="20% - Accent3 3" xfId="5757"/>
    <cellStyle name="20% - Accent3 4" xfId="5758"/>
    <cellStyle name="20% - Accent3_01 OUVERTURE JANVIER 2013." xfId="5759"/>
    <cellStyle name="20% - Accent4" xfId="5760"/>
    <cellStyle name="20% - Accent4 2" xfId="5761"/>
    <cellStyle name="20% - Accent4 3" xfId="5762"/>
    <cellStyle name="20% - Accent4 4" xfId="5763"/>
    <cellStyle name="20% - Accent4_01 OUVERTURE JANVIER 2013." xfId="5764"/>
    <cellStyle name="20% - Accent5" xfId="5765"/>
    <cellStyle name="20% - Accent5 2" xfId="5766"/>
    <cellStyle name="20% - Accent5 3" xfId="5767"/>
    <cellStyle name="20% - Accent5 4" xfId="5768"/>
    <cellStyle name="20% - Accent5_01 OUVERTURE JANVIER 2013." xfId="5769"/>
    <cellStyle name="20% - Accent6" xfId="5770"/>
    <cellStyle name="20% - Accent6 2" xfId="5771"/>
    <cellStyle name="20% - Accent6 3" xfId="5772"/>
    <cellStyle name="20% - Accent6 4" xfId="5773"/>
    <cellStyle name="20% - Accent6_01 OUVERTURE JANVIER 2013." xfId="5774"/>
    <cellStyle name="40 % - Accent1 2" xfId="180"/>
    <cellStyle name="40 % - Accent2 2" xfId="181"/>
    <cellStyle name="40 % - Accent3 2" xfId="182"/>
    <cellStyle name="40 % - Accent4 2" xfId="183"/>
    <cellStyle name="40 % - Accent5 2" xfId="184"/>
    <cellStyle name="40 % - Accent6 2" xfId="185"/>
    <cellStyle name="40% - Accent1" xfId="5775"/>
    <cellStyle name="40% - Accent1 2" xfId="5776"/>
    <cellStyle name="40% - Accent1 3" xfId="5777"/>
    <cellStyle name="40% - Accent1 4" xfId="5778"/>
    <cellStyle name="40% - Accent1_01 OUVERTURE JANVIER 2013." xfId="5779"/>
    <cellStyle name="40% - Accent2" xfId="5780"/>
    <cellStyle name="40% - Accent2 2" xfId="5781"/>
    <cellStyle name="40% - Accent2 3" xfId="5782"/>
    <cellStyle name="40% - Accent2 4" xfId="5783"/>
    <cellStyle name="40% - Accent2_01 OUVERTURE JANVIER 2013." xfId="5784"/>
    <cellStyle name="40% - Accent3" xfId="5785"/>
    <cellStyle name="40% - Accent3 2" xfId="5786"/>
    <cellStyle name="40% - Accent3 3" xfId="5787"/>
    <cellStyle name="40% - Accent3 4" xfId="5788"/>
    <cellStyle name="40% - Accent3_01 OUVERTURE JANVIER 2013." xfId="5789"/>
    <cellStyle name="40% - Accent4" xfId="5790"/>
    <cellStyle name="40% - Accent4 2" xfId="5791"/>
    <cellStyle name="40% - Accent4 3" xfId="5792"/>
    <cellStyle name="40% - Accent4 4" xfId="5793"/>
    <cellStyle name="40% - Accent4_01 OUVERTURE JANVIER 2013." xfId="5794"/>
    <cellStyle name="40% - Accent5" xfId="5795"/>
    <cellStyle name="40% - Accent5 2" xfId="5796"/>
    <cellStyle name="40% - Accent5 3" xfId="5797"/>
    <cellStyle name="40% - Accent5 4" xfId="5798"/>
    <cellStyle name="40% - Accent5_01 OUVERTURE JANVIER 2013." xfId="5799"/>
    <cellStyle name="40% - Accent6" xfId="5800"/>
    <cellStyle name="40% - Accent6 2" xfId="5801"/>
    <cellStyle name="40% - Accent6 3" xfId="5802"/>
    <cellStyle name="40% - Accent6 4" xfId="5803"/>
    <cellStyle name="40% - Accent6_01 OUVERTURE JANVIER 2013." xfId="5804"/>
    <cellStyle name="60 % - Accent1 2" xfId="186"/>
    <cellStyle name="60 % - Accent2 2" xfId="187"/>
    <cellStyle name="60 % - Accent3 2" xfId="188"/>
    <cellStyle name="60 % - Accent4 2" xfId="189"/>
    <cellStyle name="60 % - Accent5 2" xfId="190"/>
    <cellStyle name="60 % - Accent6 2" xfId="191"/>
    <cellStyle name="60% - Accent1" xfId="5805"/>
    <cellStyle name="60% - Accent1 2" xfId="5806"/>
    <cellStyle name="60% - Accent1_08 OUVERTURE NOVEMBRE 2012." xfId="5807"/>
    <cellStyle name="60% - Accent2" xfId="5808"/>
    <cellStyle name="60% - Accent2 2" xfId="5809"/>
    <cellStyle name="60% - Accent2_08 OUVERTURE NOVEMBRE 2012." xfId="5810"/>
    <cellStyle name="60% - Accent3" xfId="5811"/>
    <cellStyle name="60% - Accent3 2" xfId="5812"/>
    <cellStyle name="60% - Accent3_08 OUVERTURE NOVEMBRE 2012." xfId="5813"/>
    <cellStyle name="60% - Accent4" xfId="5814"/>
    <cellStyle name="60% - Accent4 2" xfId="5815"/>
    <cellStyle name="60% - Accent4_08 OUVERTURE NOVEMBRE 2012." xfId="5816"/>
    <cellStyle name="60% - Accent5" xfId="5817"/>
    <cellStyle name="60% - Accent5 2" xfId="5818"/>
    <cellStyle name="60% - Accent5_08 OUVERTURE NOVEMBRE 2012." xfId="5819"/>
    <cellStyle name="60% - Accent6" xfId="5820"/>
    <cellStyle name="60% - Accent6 2" xfId="5821"/>
    <cellStyle name="60% - Accent6_08 OUVERTURE NOVEMBRE 2012." xfId="5822"/>
    <cellStyle name="Accent1 2" xfId="192"/>
    <cellStyle name="Accent2 2" xfId="193"/>
    <cellStyle name="Accent3 2" xfId="194"/>
    <cellStyle name="Accent4 2" xfId="195"/>
    <cellStyle name="Accent5 2" xfId="196"/>
    <cellStyle name="Accent6 2" xfId="197"/>
    <cellStyle name="Avertissement 2" xfId="198"/>
    <cellStyle name="Bad" xfId="5823"/>
    <cellStyle name="Bad 2" xfId="5824"/>
    <cellStyle name="Bad_08 OUVERTURE NOVEMBRE 2012." xfId="5825"/>
    <cellStyle name="Calcul 2" xfId="199"/>
    <cellStyle name="Calcul 2 10" xfId="1314"/>
    <cellStyle name="Calcul 2 11" xfId="1271"/>
    <cellStyle name="Calcul 2 12" xfId="1379"/>
    <cellStyle name="Calcul 2 13" xfId="1266"/>
    <cellStyle name="Calcul 2 14" xfId="1268"/>
    <cellStyle name="Calcul 2 15" xfId="1391"/>
    <cellStyle name="Calcul 2 16" xfId="1282"/>
    <cellStyle name="Calcul 2 17" xfId="1240"/>
    <cellStyle name="Calcul 2 18" xfId="1286"/>
    <cellStyle name="Calcul 2 19" xfId="1336"/>
    <cellStyle name="Calcul 2 2" xfId="1295"/>
    <cellStyle name="Calcul 2 20" xfId="1243"/>
    <cellStyle name="Calcul 2 21" xfId="1301"/>
    <cellStyle name="Calcul 2 22" xfId="1291"/>
    <cellStyle name="Calcul 2 23" xfId="1809"/>
    <cellStyle name="Calcul 2 24" xfId="1785"/>
    <cellStyle name="Calcul 2 25" xfId="1590"/>
    <cellStyle name="Calcul 2 26" xfId="1422"/>
    <cellStyle name="Calcul 2 27" xfId="1791"/>
    <cellStyle name="Calcul 2 28" xfId="1834"/>
    <cellStyle name="Calcul 2 29" xfId="1797"/>
    <cellStyle name="Calcul 2 3" xfId="1272"/>
    <cellStyle name="Calcul 2 30" xfId="1894"/>
    <cellStyle name="Calcul 2 31" xfId="1836"/>
    <cellStyle name="Calcul 2 32" xfId="1600"/>
    <cellStyle name="Calcul 2 33" xfId="1812"/>
    <cellStyle name="Calcul 2 34" xfId="1822"/>
    <cellStyle name="Calcul 2 35" xfId="1883"/>
    <cellStyle name="Calcul 2 36" xfId="1795"/>
    <cellStyle name="Calcul 2 37" xfId="1895"/>
    <cellStyle name="Calcul 2 38" xfId="1902"/>
    <cellStyle name="Calcul 2 39" xfId="1916"/>
    <cellStyle name="Calcul 2 4" xfId="1244"/>
    <cellStyle name="Calcul 2 40" xfId="2738"/>
    <cellStyle name="Calcul 2 41" xfId="1053"/>
    <cellStyle name="Calcul 2 42" xfId="2751"/>
    <cellStyle name="Calcul 2 43" xfId="2749"/>
    <cellStyle name="Calcul 2 5" xfId="1234"/>
    <cellStyle name="Calcul 2 6" xfId="1279"/>
    <cellStyle name="Calcul 2 7" xfId="1322"/>
    <cellStyle name="Calcul 2 8" xfId="1230"/>
    <cellStyle name="Calcul 2 9" xfId="1303"/>
    <cellStyle name="Calcul 3" xfId="215"/>
    <cellStyle name="Calcul 3 10" xfId="1335"/>
    <cellStyle name="Calcul 3 11" xfId="1253"/>
    <cellStyle name="Calcul 3 12" xfId="1333"/>
    <cellStyle name="Calcul 3 13" xfId="1340"/>
    <cellStyle name="Calcul 3 14" xfId="1353"/>
    <cellStyle name="Calcul 3 15" xfId="1381"/>
    <cellStyle name="Calcul 3 16" xfId="1233"/>
    <cellStyle name="Calcul 3 17" xfId="1292"/>
    <cellStyle name="Calcul 3 18" xfId="1410"/>
    <cellStyle name="Calcul 3 19" xfId="1396"/>
    <cellStyle name="Calcul 3 2" xfId="1304"/>
    <cellStyle name="Calcul 3 20" xfId="1342"/>
    <cellStyle name="Calcul 3 21" xfId="1407"/>
    <cellStyle name="Calcul 3 22" xfId="1261"/>
    <cellStyle name="Calcul 3 23" xfId="1817"/>
    <cellStyle name="Calcul 3 24" xfId="1835"/>
    <cellStyle name="Calcul 3 25" xfId="1843"/>
    <cellStyle name="Calcul 3 26" xfId="1855"/>
    <cellStyle name="Calcul 3 27" xfId="1838"/>
    <cellStyle name="Calcul 3 28" xfId="1831"/>
    <cellStyle name="Calcul 3 29" xfId="1598"/>
    <cellStyle name="Calcul 3 3" xfId="1325"/>
    <cellStyle name="Calcul 3 30" xfId="1813"/>
    <cellStyle name="Calcul 3 31" xfId="1849"/>
    <cellStyle name="Calcul 3 32" xfId="1782"/>
    <cellStyle name="Calcul 3 33" xfId="1897"/>
    <cellStyle name="Calcul 3 34" xfId="1842"/>
    <cellStyle name="Calcul 3 35" xfId="1826"/>
    <cellStyle name="Calcul 3 36" xfId="1789"/>
    <cellStyle name="Calcul 3 37" xfId="1589"/>
    <cellStyle name="Calcul 3 38" xfId="1911"/>
    <cellStyle name="Calcul 3 39" xfId="1582"/>
    <cellStyle name="Calcul 3 4" xfId="1338"/>
    <cellStyle name="Calcul 3 40" xfId="1587"/>
    <cellStyle name="Calcul 3 41" xfId="1591"/>
    <cellStyle name="Calcul 3 42" xfId="2742"/>
    <cellStyle name="Calcul 3 43" xfId="2755"/>
    <cellStyle name="Calcul 3 44" xfId="2763"/>
    <cellStyle name="Calcul 3 5" xfId="1349"/>
    <cellStyle name="Calcul 3 6" xfId="1330"/>
    <cellStyle name="Calcul 3 7" xfId="1321"/>
    <cellStyle name="Calcul 3 8" xfId="1360"/>
    <cellStyle name="Calcul 3 9" xfId="1227"/>
    <cellStyle name="Calculation" xfId="5826"/>
    <cellStyle name="Calculation 2" xfId="5827"/>
    <cellStyle name="Calculation_08 OUVERTURE NOVEMBRE 2012." xfId="5828"/>
    <cellStyle name="Cellule liée 2" xfId="200"/>
    <cellStyle name="Check Cell" xfId="5829"/>
    <cellStyle name="Check Cell 2" xfId="5830"/>
    <cellStyle name="Check Cell_08 OUVERTURE NOVEMBRE 2012." xfId="5831"/>
    <cellStyle name="Comma [0] 2" xfId="5832"/>
    <cellStyle name="Comma 2" xfId="889"/>
    <cellStyle name="Comma 2 2" xfId="5834"/>
    <cellStyle name="Comma 2 2 2" xfId="5835"/>
    <cellStyle name="Comma 2 3" xfId="5836"/>
    <cellStyle name="Comma 2 4" xfId="5837"/>
    <cellStyle name="Comma 2 5" xfId="5833"/>
    <cellStyle name="Comma 3" xfId="892"/>
    <cellStyle name="Comma 3 2" xfId="5838"/>
    <cellStyle name="Comma 4" xfId="5839"/>
    <cellStyle name="Commentaire" xfId="388"/>
    <cellStyle name="Commentaire 10" xfId="1388"/>
    <cellStyle name="Commentaire 11" xfId="1390"/>
    <cellStyle name="Commentaire 12" xfId="1393"/>
    <cellStyle name="Commentaire 13" xfId="1395"/>
    <cellStyle name="Commentaire 14" xfId="1398"/>
    <cellStyle name="Commentaire 15" xfId="1400"/>
    <cellStyle name="Commentaire 16" xfId="1403"/>
    <cellStyle name="Commentaire 17" xfId="1228"/>
    <cellStyle name="Commentaire 18" xfId="1405"/>
    <cellStyle name="Commentaire 19" xfId="1409"/>
    <cellStyle name="Commentaire 2" xfId="1364"/>
    <cellStyle name="Commentaire 20" xfId="1281"/>
    <cellStyle name="Commentaire 21" xfId="1411"/>
    <cellStyle name="Commentaire 22" xfId="1412"/>
    <cellStyle name="Commentaire 23" xfId="1414"/>
    <cellStyle name="Commentaire 24" xfId="1416"/>
    <cellStyle name="Commentaire 25" xfId="1418"/>
    <cellStyle name="Commentaire 26" xfId="1419"/>
    <cellStyle name="Commentaire 27" xfId="1770"/>
    <cellStyle name="Commentaire 28" xfId="1868"/>
    <cellStyle name="Commentaire 29" xfId="1870"/>
    <cellStyle name="Commentaire 3" xfId="1368"/>
    <cellStyle name="Commentaire 30" xfId="1873"/>
    <cellStyle name="Commentaire 31" xfId="1876"/>
    <cellStyle name="Commentaire 32" xfId="1880"/>
    <cellStyle name="Commentaire 33" xfId="1884"/>
    <cellStyle name="Commentaire 34" xfId="1889"/>
    <cellStyle name="Commentaire 35" xfId="1891"/>
    <cellStyle name="Commentaire 36" xfId="1896"/>
    <cellStyle name="Commentaire 37" xfId="1899"/>
    <cellStyle name="Commentaire 38" xfId="1867"/>
    <cellStyle name="Commentaire 39" xfId="1851"/>
    <cellStyle name="Commentaire 4" xfId="1372"/>
    <cellStyle name="Commentaire 40" xfId="1903"/>
    <cellStyle name="Commentaire 41" xfId="1799"/>
    <cellStyle name="Commentaire 42" xfId="1907"/>
    <cellStyle name="Commentaire 43" xfId="1909"/>
    <cellStyle name="Commentaire 44" xfId="1910"/>
    <cellStyle name="Commentaire 45" xfId="1912"/>
    <cellStyle name="Commentaire 46" xfId="1857"/>
    <cellStyle name="Commentaire 47" xfId="1846"/>
    <cellStyle name="Commentaire 48" xfId="1914"/>
    <cellStyle name="Commentaire 49" xfId="1917"/>
    <cellStyle name="Commentaire 5" xfId="1375"/>
    <cellStyle name="Commentaire 50" xfId="1918"/>
    <cellStyle name="Commentaire 51" xfId="2246"/>
    <cellStyle name="Commentaire 52" xfId="2746"/>
    <cellStyle name="Commentaire 53" xfId="2760"/>
    <cellStyle name="Commentaire 54" xfId="2748"/>
    <cellStyle name="Commentaire 6" xfId="1378"/>
    <cellStyle name="Commentaire 7" xfId="1380"/>
    <cellStyle name="Commentaire 8" xfId="1383"/>
    <cellStyle name="Commentaire 9" xfId="1267"/>
    <cellStyle name="date" xfId="1"/>
    <cellStyle name="date 2" xfId="156"/>
    <cellStyle name="date 2 2" xfId="364"/>
    <cellStyle name="Entrée 2" xfId="201"/>
    <cellStyle name="Entrée 2 10" xfId="1385"/>
    <cellStyle name="Entrée 2 11" xfId="1389"/>
    <cellStyle name="Entrée 2 12" xfId="1392"/>
    <cellStyle name="Entrée 2 13" xfId="1394"/>
    <cellStyle name="Entrée 2 14" xfId="1397"/>
    <cellStyle name="Entrée 2 15" xfId="1308"/>
    <cellStyle name="Entrée 2 16" xfId="1399"/>
    <cellStyle name="Entrée 2 17" xfId="1324"/>
    <cellStyle name="Entrée 2 18" xfId="1359"/>
    <cellStyle name="Entrée 2 19" xfId="1315"/>
    <cellStyle name="Entrée 2 2" xfId="1296"/>
    <cellStyle name="Entrée 2 20" xfId="1413"/>
    <cellStyle name="Entrée 2 21" xfId="1415"/>
    <cellStyle name="Entrée 2 22" xfId="1417"/>
    <cellStyle name="Entrée 2 23" xfId="1811"/>
    <cellStyle name="Entrée 2 24" xfId="1866"/>
    <cellStyle name="Entrée 2 25" xfId="1869"/>
    <cellStyle name="Entrée 2 26" xfId="1872"/>
    <cellStyle name="Entrée 2 27" xfId="1875"/>
    <cellStyle name="Entrée 2 28" xfId="1877"/>
    <cellStyle name="Entrée 2 29" xfId="1886"/>
    <cellStyle name="Entrée 2 3" xfId="1362"/>
    <cellStyle name="Entrée 2 30" xfId="1864"/>
    <cellStyle name="Entrée 2 31" xfId="1829"/>
    <cellStyle name="Entrée 2 32" xfId="1844"/>
    <cellStyle name="Entrée 2 33" xfId="1803"/>
    <cellStyle name="Entrée 2 34" xfId="1906"/>
    <cellStyle name="Entrée 2 35" xfId="1908"/>
    <cellStyle name="Entrée 2 36" xfId="1806"/>
    <cellStyle name="Entrée 2 37" xfId="1854"/>
    <cellStyle name="Entrée 2 38" xfId="1913"/>
    <cellStyle name="Entrée 2 39" xfId="1882"/>
    <cellStyle name="Entrée 2 4" xfId="1365"/>
    <cellStyle name="Entrée 2 40" xfId="2739"/>
    <cellStyle name="Entrée 2 41" xfId="1054"/>
    <cellStyle name="Entrée 2 42" xfId="2752"/>
    <cellStyle name="Entrée 2 43" xfId="2761"/>
    <cellStyle name="Entrée 2 5" xfId="1370"/>
    <cellStyle name="Entrée 2 6" xfId="1374"/>
    <cellStyle name="Entrée 2 7" xfId="1377"/>
    <cellStyle name="Entrée 2 8" xfId="1347"/>
    <cellStyle name="Entrée 2 9" xfId="1237"/>
    <cellStyle name="Entrée 3" xfId="216"/>
    <cellStyle name="Entrée 3 10" xfId="1275"/>
    <cellStyle name="Entrée 3 11" xfId="1382"/>
    <cellStyle name="Entrée 3 12" xfId="1339"/>
    <cellStyle name="Entrée 3 13" xfId="1259"/>
    <cellStyle name="Entrée 3 14" xfId="1357"/>
    <cellStyle name="Entrée 3 15" xfId="1401"/>
    <cellStyle name="Entrée 3 16" xfId="1318"/>
    <cellStyle name="Entrée 3 17" xfId="1406"/>
    <cellStyle name="Entrée 3 18" xfId="1352"/>
    <cellStyle name="Entrée 3 19" xfId="1327"/>
    <cellStyle name="Entrée 3 2" xfId="1305"/>
    <cellStyle name="Entrée 3 20" xfId="1404"/>
    <cellStyle name="Entrée 3 21" xfId="1248"/>
    <cellStyle name="Entrée 3 22" xfId="1311"/>
    <cellStyle name="Entrée 3 23" xfId="1818"/>
    <cellStyle name="Entrée 3 24" xfId="1853"/>
    <cellStyle name="Entrée 3 25" xfId="1861"/>
    <cellStyle name="Entrée 3 26" xfId="1808"/>
    <cellStyle name="Entrée 3 27" xfId="1856"/>
    <cellStyle name="Entrée 3 28" xfId="1788"/>
    <cellStyle name="Entrée 3 29" xfId="1837"/>
    <cellStyle name="Entrée 3 3" xfId="1348"/>
    <cellStyle name="Entrée 3 30" xfId="1592"/>
    <cellStyle name="Entrée 3 31" xfId="1781"/>
    <cellStyle name="Entrée 3 32" xfId="1773"/>
    <cellStyle name="Entrée 3 33" xfId="1830"/>
    <cellStyle name="Entrée 3 34" xfId="1900"/>
    <cellStyle name="Entrée 3 35" xfId="1804"/>
    <cellStyle name="Entrée 3 36" xfId="1777"/>
    <cellStyle name="Entrée 3 37" xfId="1901"/>
    <cellStyle name="Entrée 3 38" xfId="1881"/>
    <cellStyle name="Entrée 3 39" xfId="1885"/>
    <cellStyle name="Entrée 3 4" xfId="1355"/>
    <cellStyle name="Entrée 3 40" xfId="1594"/>
    <cellStyle name="Entrée 3 41" xfId="1798"/>
    <cellStyle name="Entrée 3 42" xfId="2743"/>
    <cellStyle name="Entrée 3 43" xfId="2756"/>
    <cellStyle name="Entrée 3 44" xfId="2759"/>
    <cellStyle name="Entrée 3 5" xfId="1294"/>
    <cellStyle name="Entrée 3 6" xfId="1350"/>
    <cellStyle name="Entrée 3 7" xfId="1277"/>
    <cellStyle name="Entrée 3 8" xfId="1285"/>
    <cellStyle name="Entrée 3 9" xfId="1283"/>
    <cellStyle name="Euro" xfId="2"/>
    <cellStyle name="Euro 2" xfId="157"/>
    <cellStyle name="Euro 2 2" xfId="365"/>
    <cellStyle name="Euro 2 2 2" xfId="869"/>
    <cellStyle name="Euro 2 2 2 2" xfId="2721"/>
    <cellStyle name="Euro 2 2 2 3" xfId="1747"/>
    <cellStyle name="Euro 2 2 3" xfId="2223"/>
    <cellStyle name="Euro 2 2 4" xfId="1203"/>
    <cellStyle name="Euro 2 2 5" xfId="3066"/>
    <cellStyle name="Euro 2 2 6" xfId="3155"/>
    <cellStyle name="Euro 2 2 7" xfId="4458"/>
    <cellStyle name="Euro 2 3" xfId="535"/>
    <cellStyle name="Euro 2 3 2" xfId="2393"/>
    <cellStyle name="Euro 2 3 3" xfId="1569"/>
    <cellStyle name="Euro 2 4" xfId="707"/>
    <cellStyle name="Euro 2 4 2" xfId="2562"/>
    <cellStyle name="Euro 2 5" xfId="2064"/>
    <cellStyle name="Euro 2 6" xfId="1039"/>
    <cellStyle name="Euro 2 7" xfId="2909"/>
    <cellStyle name="Euro 2 8" xfId="3154"/>
    <cellStyle name="Euro 2 9" xfId="4457"/>
    <cellStyle name="Euro 3" xfId="173"/>
    <cellStyle name="Euro 3 2" xfId="377"/>
    <cellStyle name="Euro 3 2 2" xfId="1759"/>
    <cellStyle name="Euro 3 2 3" xfId="2235"/>
    <cellStyle name="Euro 3 2 4" xfId="1215"/>
    <cellStyle name="Euro 3 3" xfId="548"/>
    <cellStyle name="Euro 3 3 2" xfId="2405"/>
    <cellStyle name="Euro 3 3 3" xfId="1584"/>
    <cellStyle name="Euro 3 4" xfId="719"/>
    <cellStyle name="Euro 3 4 2" xfId="2574"/>
    <cellStyle name="Euro 3 5" xfId="2076"/>
    <cellStyle name="Euro 3 6" xfId="1051"/>
    <cellStyle name="Euro 4" xfId="389"/>
    <cellStyle name="Euro 4 2" xfId="1771"/>
    <cellStyle name="Euro 4 3" xfId="2247"/>
    <cellStyle name="Euro 4 4" xfId="1226"/>
    <cellStyle name="Euro 5" xfId="3145"/>
    <cellStyle name="Euro 6" xfId="5840"/>
    <cellStyle name="Explanatory Text" xfId="5841"/>
    <cellStyle name="Explanatory Text 2" xfId="5842"/>
    <cellStyle name="Explanatory Text_08 OUVERTURE NOVEMBRE 2012." xfId="5843"/>
    <cellStyle name="Good" xfId="5844"/>
    <cellStyle name="Good 2" xfId="5845"/>
    <cellStyle name="Good_08 OUVERTURE NOVEMBRE 2012." xfId="5846"/>
    <cellStyle name="Heading 1" xfId="5847"/>
    <cellStyle name="Heading 1 2" xfId="5848"/>
    <cellStyle name="Heading 1_08 OUVERTURE NOVEMBRE 2012." xfId="5849"/>
    <cellStyle name="Heading 2" xfId="5850"/>
    <cellStyle name="Heading 2 2" xfId="5851"/>
    <cellStyle name="Heading 2_08 OUVERTURE NOVEMBRE 2012." xfId="5852"/>
    <cellStyle name="Heading 3" xfId="5853"/>
    <cellStyle name="Heading 3 2" xfId="5854"/>
    <cellStyle name="Heading 3_08 OUVERTURE NOVEMBRE 2012." xfId="5855"/>
    <cellStyle name="Heading 4" xfId="5856"/>
    <cellStyle name="Heading 4 2" xfId="5857"/>
    <cellStyle name="Heading 4_08 OUVERTURE NOVEMBRE 2012." xfId="5858"/>
    <cellStyle name="Input" xfId="5859"/>
    <cellStyle name="Input 2" xfId="5860"/>
    <cellStyle name="Input_08 OUVERTURE NOVEMBRE 2012." xfId="5861"/>
    <cellStyle name="Insatisfaisant 2" xfId="202"/>
    <cellStyle name="Lien hypertexte 2" xfId="5862"/>
    <cellStyle name="Linked Cell" xfId="5863"/>
    <cellStyle name="Linked Cell 2" xfId="5864"/>
    <cellStyle name="Linked Cell_08 OUVERTURE NOVEMBRE 2012." xfId="5865"/>
    <cellStyle name="Milliers" xfId="3" builtinId="3"/>
    <cellStyle name="Milliers [0] 2" xfId="549"/>
    <cellStyle name="Milliers [0] 2 2" xfId="3156"/>
    <cellStyle name="Milliers [0] 2 3" xfId="4459"/>
    <cellStyle name="Milliers [0] 2 4" xfId="5866"/>
    <cellStyle name="Milliers [0] 3" xfId="576"/>
    <cellStyle name="Milliers [0] 3 2" xfId="2432"/>
    <cellStyle name="Milliers [0] 3 3" xfId="5867"/>
    <cellStyle name="Milliers [0] 4" xfId="5868"/>
    <cellStyle name="Milliers [0] 5" xfId="5869"/>
    <cellStyle name="Milliers [0] 6" xfId="5870"/>
    <cellStyle name="Milliers [0] 7" xfId="5871"/>
    <cellStyle name="Milliers [0] 8" xfId="5872"/>
    <cellStyle name="Milliers [0] 9" xfId="5873"/>
    <cellStyle name="Milliers 10" xfId="3157"/>
    <cellStyle name="Milliers 10 2" xfId="4460"/>
    <cellStyle name="Milliers 10 2 2" xfId="5875"/>
    <cellStyle name="Milliers 10 3" xfId="5874"/>
    <cellStyle name="Milliers 11" xfId="3158"/>
    <cellStyle name="Milliers 11 2" xfId="4461"/>
    <cellStyle name="Milliers 12" xfId="3159"/>
    <cellStyle name="Milliers 12 2" xfId="4462"/>
    <cellStyle name="Milliers 13" xfId="3160"/>
    <cellStyle name="Milliers 13 2" xfId="4463"/>
    <cellStyle name="Milliers 14" xfId="3161"/>
    <cellStyle name="Milliers 14 2" xfId="4464"/>
    <cellStyle name="Milliers 15" xfId="3162"/>
    <cellStyle name="Milliers 15 2" xfId="4465"/>
    <cellStyle name="Milliers 16" xfId="3163"/>
    <cellStyle name="Milliers 16 2" xfId="4466"/>
    <cellStyle name="Milliers 17" xfId="3164"/>
    <cellStyle name="Milliers 17 2" xfId="4467"/>
    <cellStyle name="Milliers 18" xfId="3165"/>
    <cellStyle name="Milliers 18 2" xfId="4468"/>
    <cellStyle name="Milliers 19" xfId="3166"/>
    <cellStyle name="Milliers 19 2" xfId="4469"/>
    <cellStyle name="Milliers 2" xfId="4"/>
    <cellStyle name="Milliers 2 10" xfId="219"/>
    <cellStyle name="Milliers 2 10 2" xfId="723"/>
    <cellStyle name="Milliers 2 10 2 2" xfId="2576"/>
    <cellStyle name="Milliers 2 10 2 2 2" xfId="3169"/>
    <cellStyle name="Milliers 2 10 2 2 3" xfId="4472"/>
    <cellStyle name="Milliers 2 10 2 3" xfId="1602"/>
    <cellStyle name="Milliers 2 10 2 4" xfId="3168"/>
    <cellStyle name="Milliers 2 10 2 5" xfId="4471"/>
    <cellStyle name="Milliers 2 10 3" xfId="2078"/>
    <cellStyle name="Milliers 2 10 3 2" xfId="3170"/>
    <cellStyle name="Milliers 2 10 3 3" xfId="4473"/>
    <cellStyle name="Milliers 2 10 4" xfId="1058"/>
    <cellStyle name="Milliers 2 10 5" xfId="2921"/>
    <cellStyle name="Milliers 2 10 6" xfId="3167"/>
    <cellStyle name="Milliers 2 10 7" xfId="4470"/>
    <cellStyle name="Milliers 2 11" xfId="390"/>
    <cellStyle name="Milliers 2 11 2" xfId="2248"/>
    <cellStyle name="Milliers 2 11 2 2" xfId="3172"/>
    <cellStyle name="Milliers 2 11 2 3" xfId="4475"/>
    <cellStyle name="Milliers 2 11 3" xfId="1423"/>
    <cellStyle name="Milliers 2 11 4" xfId="3171"/>
    <cellStyle name="Milliers 2 11 5" xfId="4474"/>
    <cellStyle name="Milliers 2 12" xfId="560"/>
    <cellStyle name="Milliers 2 12 2" xfId="2416"/>
    <cellStyle name="Milliers 2 12 3" xfId="3173"/>
    <cellStyle name="Milliers 2 12 4" xfId="4476"/>
    <cellStyle name="Milliers 2 13" xfId="1919"/>
    <cellStyle name="Milliers 2 14" xfId="894"/>
    <cellStyle name="Milliers 2 15" xfId="2764"/>
    <cellStyle name="Milliers 2 16" xfId="3081"/>
    <cellStyle name="Milliers 2 17" xfId="3151"/>
    <cellStyle name="Milliers 2 2" xfId="32"/>
    <cellStyle name="Milliers 2 2 10" xfId="551"/>
    <cellStyle name="Milliers 2 2 10 2" xfId="2407"/>
    <cellStyle name="Milliers 2 2 11" xfId="586"/>
    <cellStyle name="Milliers 2 2 11 2" xfId="2441"/>
    <cellStyle name="Milliers 2 2 12" xfId="1943"/>
    <cellStyle name="Milliers 2 2 13" xfId="918"/>
    <cellStyle name="Milliers 2 2 14" xfId="2788"/>
    <cellStyle name="Milliers 2 2 15" xfId="3088"/>
    <cellStyle name="Milliers 2 2 16" xfId="3174"/>
    <cellStyle name="Milliers 2 2 17" xfId="4477"/>
    <cellStyle name="Milliers 2 2 18" xfId="5876"/>
    <cellStyle name="Milliers 2 2 2" xfId="52"/>
    <cellStyle name="Milliers 2 2 2 10" xfId="3175"/>
    <cellStyle name="Milliers 2 2 2 11" xfId="4478"/>
    <cellStyle name="Milliers 2 2 2 2" xfId="119"/>
    <cellStyle name="Milliers 2 2 2 2 2" xfId="327"/>
    <cellStyle name="Milliers 2 2 2 2 2 2" xfId="832"/>
    <cellStyle name="Milliers 2 2 2 2 2 2 2" xfId="2684"/>
    <cellStyle name="Milliers 2 2 2 2 2 2 2 2" xfId="3179"/>
    <cellStyle name="Milliers 2 2 2 2 2 2 2 3" xfId="4482"/>
    <cellStyle name="Milliers 2 2 2 2 2 2 3" xfId="1710"/>
    <cellStyle name="Milliers 2 2 2 2 2 2 4" xfId="3178"/>
    <cellStyle name="Milliers 2 2 2 2 2 2 5" xfId="4481"/>
    <cellStyle name="Milliers 2 2 2 2 2 3" xfId="2186"/>
    <cellStyle name="Milliers 2 2 2 2 2 3 2" xfId="3180"/>
    <cellStyle name="Milliers 2 2 2 2 2 3 3" xfId="4483"/>
    <cellStyle name="Milliers 2 2 2 2 2 4" xfId="1166"/>
    <cellStyle name="Milliers 2 2 2 2 2 5" xfId="3029"/>
    <cellStyle name="Milliers 2 2 2 2 2 6" xfId="3177"/>
    <cellStyle name="Milliers 2 2 2 2 2 7" xfId="4480"/>
    <cellStyle name="Milliers 2 2 2 2 3" xfId="498"/>
    <cellStyle name="Milliers 2 2 2 2 3 2" xfId="2356"/>
    <cellStyle name="Milliers 2 2 2 2 3 2 2" xfId="3182"/>
    <cellStyle name="Milliers 2 2 2 2 3 2 3" xfId="4485"/>
    <cellStyle name="Milliers 2 2 2 2 3 3" xfId="1532"/>
    <cellStyle name="Milliers 2 2 2 2 3 4" xfId="3181"/>
    <cellStyle name="Milliers 2 2 2 2 3 5" xfId="4484"/>
    <cellStyle name="Milliers 2 2 2 2 4" xfId="670"/>
    <cellStyle name="Milliers 2 2 2 2 4 2" xfId="2525"/>
    <cellStyle name="Milliers 2 2 2 2 4 3" xfId="3183"/>
    <cellStyle name="Milliers 2 2 2 2 4 4" xfId="4486"/>
    <cellStyle name="Milliers 2 2 2 2 5" xfId="2027"/>
    <cellStyle name="Milliers 2 2 2 2 6" xfId="1002"/>
    <cellStyle name="Milliers 2 2 2 2 7" xfId="2872"/>
    <cellStyle name="Milliers 2 2 2 2 8" xfId="3176"/>
    <cellStyle name="Milliers 2 2 2 2 9" xfId="4479"/>
    <cellStyle name="Milliers 2 2 2 3" xfId="263"/>
    <cellStyle name="Milliers 2 2 2 3 2" xfId="768"/>
    <cellStyle name="Milliers 2 2 2 3 2 2" xfId="2620"/>
    <cellStyle name="Milliers 2 2 2 3 2 2 2" xfId="3186"/>
    <cellStyle name="Milliers 2 2 2 3 2 2 3" xfId="4489"/>
    <cellStyle name="Milliers 2 2 2 3 2 3" xfId="1646"/>
    <cellStyle name="Milliers 2 2 2 3 2 4" xfId="3185"/>
    <cellStyle name="Milliers 2 2 2 3 2 5" xfId="4488"/>
    <cellStyle name="Milliers 2 2 2 3 3" xfId="2122"/>
    <cellStyle name="Milliers 2 2 2 3 3 2" xfId="3187"/>
    <cellStyle name="Milliers 2 2 2 3 3 3" xfId="4490"/>
    <cellStyle name="Milliers 2 2 2 3 4" xfId="1102"/>
    <cellStyle name="Milliers 2 2 2 3 5" xfId="2965"/>
    <cellStyle name="Milliers 2 2 2 3 6" xfId="3184"/>
    <cellStyle name="Milliers 2 2 2 3 7" xfId="4487"/>
    <cellStyle name="Milliers 2 2 2 4" xfId="434"/>
    <cellStyle name="Milliers 2 2 2 4 2" xfId="2292"/>
    <cellStyle name="Milliers 2 2 2 4 2 2" xfId="3189"/>
    <cellStyle name="Milliers 2 2 2 4 2 3" xfId="4492"/>
    <cellStyle name="Milliers 2 2 2 4 3" xfId="1468"/>
    <cellStyle name="Milliers 2 2 2 4 4" xfId="3188"/>
    <cellStyle name="Milliers 2 2 2 4 5" xfId="4491"/>
    <cellStyle name="Milliers 2 2 2 5" xfId="606"/>
    <cellStyle name="Milliers 2 2 2 5 2" xfId="2461"/>
    <cellStyle name="Milliers 2 2 2 5 3" xfId="3190"/>
    <cellStyle name="Milliers 2 2 2 5 4" xfId="4493"/>
    <cellStyle name="Milliers 2 2 2 6" xfId="1963"/>
    <cellStyle name="Milliers 2 2 2 7" xfId="938"/>
    <cellStyle name="Milliers 2 2 2 8" xfId="2808"/>
    <cellStyle name="Milliers 2 2 2 9" xfId="3108"/>
    <cellStyle name="Milliers 2 2 3" xfId="69"/>
    <cellStyle name="Milliers 2 2 3 10" xfId="3191"/>
    <cellStyle name="Milliers 2 2 3 11" xfId="4494"/>
    <cellStyle name="Milliers 2 2 3 2" xfId="135"/>
    <cellStyle name="Milliers 2 2 3 2 2" xfId="343"/>
    <cellStyle name="Milliers 2 2 3 2 2 2" xfId="848"/>
    <cellStyle name="Milliers 2 2 3 2 2 2 2" xfId="2700"/>
    <cellStyle name="Milliers 2 2 3 2 2 2 2 2" xfId="3195"/>
    <cellStyle name="Milliers 2 2 3 2 2 2 2 3" xfId="4498"/>
    <cellStyle name="Milliers 2 2 3 2 2 2 3" xfId="1726"/>
    <cellStyle name="Milliers 2 2 3 2 2 2 4" xfId="3194"/>
    <cellStyle name="Milliers 2 2 3 2 2 2 5" xfId="4497"/>
    <cellStyle name="Milliers 2 2 3 2 2 3" xfId="2202"/>
    <cellStyle name="Milliers 2 2 3 2 2 3 2" xfId="3196"/>
    <cellStyle name="Milliers 2 2 3 2 2 3 3" xfId="4499"/>
    <cellStyle name="Milliers 2 2 3 2 2 4" xfId="1182"/>
    <cellStyle name="Milliers 2 2 3 2 2 5" xfId="3045"/>
    <cellStyle name="Milliers 2 2 3 2 2 6" xfId="3193"/>
    <cellStyle name="Milliers 2 2 3 2 2 7" xfId="4496"/>
    <cellStyle name="Milliers 2 2 3 2 3" xfId="514"/>
    <cellStyle name="Milliers 2 2 3 2 3 2" xfId="2372"/>
    <cellStyle name="Milliers 2 2 3 2 3 2 2" xfId="3198"/>
    <cellStyle name="Milliers 2 2 3 2 3 2 3" xfId="4501"/>
    <cellStyle name="Milliers 2 2 3 2 3 3" xfId="1548"/>
    <cellStyle name="Milliers 2 2 3 2 3 4" xfId="3197"/>
    <cellStyle name="Milliers 2 2 3 2 3 5" xfId="4500"/>
    <cellStyle name="Milliers 2 2 3 2 4" xfId="686"/>
    <cellStyle name="Milliers 2 2 3 2 4 2" xfId="2541"/>
    <cellStyle name="Milliers 2 2 3 2 4 3" xfId="3199"/>
    <cellStyle name="Milliers 2 2 3 2 4 4" xfId="4502"/>
    <cellStyle name="Milliers 2 2 3 2 5" xfId="2043"/>
    <cellStyle name="Milliers 2 2 3 2 6" xfId="1018"/>
    <cellStyle name="Milliers 2 2 3 2 7" xfId="2888"/>
    <cellStyle name="Milliers 2 2 3 2 8" xfId="3192"/>
    <cellStyle name="Milliers 2 2 3 2 9" xfId="4495"/>
    <cellStyle name="Milliers 2 2 3 3" xfId="279"/>
    <cellStyle name="Milliers 2 2 3 3 2" xfId="784"/>
    <cellStyle name="Milliers 2 2 3 3 2 2" xfId="2636"/>
    <cellStyle name="Milliers 2 2 3 3 2 2 2" xfId="3202"/>
    <cellStyle name="Milliers 2 2 3 3 2 2 3" xfId="4505"/>
    <cellStyle name="Milliers 2 2 3 3 2 3" xfId="1662"/>
    <cellStyle name="Milliers 2 2 3 3 2 4" xfId="3201"/>
    <cellStyle name="Milliers 2 2 3 3 2 5" xfId="4504"/>
    <cellStyle name="Milliers 2 2 3 3 3" xfId="2138"/>
    <cellStyle name="Milliers 2 2 3 3 3 2" xfId="3203"/>
    <cellStyle name="Milliers 2 2 3 3 3 3" xfId="4506"/>
    <cellStyle name="Milliers 2 2 3 3 4" xfId="1118"/>
    <cellStyle name="Milliers 2 2 3 3 5" xfId="2981"/>
    <cellStyle name="Milliers 2 2 3 3 6" xfId="3200"/>
    <cellStyle name="Milliers 2 2 3 3 7" xfId="4503"/>
    <cellStyle name="Milliers 2 2 3 4" xfId="450"/>
    <cellStyle name="Milliers 2 2 3 4 2" xfId="2308"/>
    <cellStyle name="Milliers 2 2 3 4 2 2" xfId="3205"/>
    <cellStyle name="Milliers 2 2 3 4 2 3" xfId="4508"/>
    <cellStyle name="Milliers 2 2 3 4 3" xfId="1484"/>
    <cellStyle name="Milliers 2 2 3 4 4" xfId="3204"/>
    <cellStyle name="Milliers 2 2 3 4 5" xfId="4507"/>
    <cellStyle name="Milliers 2 2 3 5" xfId="622"/>
    <cellStyle name="Milliers 2 2 3 5 2" xfId="2477"/>
    <cellStyle name="Milliers 2 2 3 5 3" xfId="3206"/>
    <cellStyle name="Milliers 2 2 3 5 4" xfId="4509"/>
    <cellStyle name="Milliers 2 2 3 6" xfId="1979"/>
    <cellStyle name="Milliers 2 2 3 7" xfId="954"/>
    <cellStyle name="Milliers 2 2 3 8" xfId="2824"/>
    <cellStyle name="Milliers 2 2 3 9" xfId="3124"/>
    <cellStyle name="Milliers 2 2 4" xfId="83"/>
    <cellStyle name="Milliers 2 2 4 10" xfId="3207"/>
    <cellStyle name="Milliers 2 2 4 11" xfId="4510"/>
    <cellStyle name="Milliers 2 2 4 2" xfId="148"/>
    <cellStyle name="Milliers 2 2 4 2 2" xfId="356"/>
    <cellStyle name="Milliers 2 2 4 2 2 2" xfId="861"/>
    <cellStyle name="Milliers 2 2 4 2 2 2 2" xfId="2713"/>
    <cellStyle name="Milliers 2 2 4 2 2 2 2 2" xfId="3211"/>
    <cellStyle name="Milliers 2 2 4 2 2 2 2 3" xfId="4514"/>
    <cellStyle name="Milliers 2 2 4 2 2 2 3" xfId="1739"/>
    <cellStyle name="Milliers 2 2 4 2 2 2 4" xfId="3210"/>
    <cellStyle name="Milliers 2 2 4 2 2 2 5" xfId="4513"/>
    <cellStyle name="Milliers 2 2 4 2 2 3" xfId="2215"/>
    <cellStyle name="Milliers 2 2 4 2 2 3 2" xfId="3212"/>
    <cellStyle name="Milliers 2 2 4 2 2 3 3" xfId="4515"/>
    <cellStyle name="Milliers 2 2 4 2 2 4" xfId="1195"/>
    <cellStyle name="Milliers 2 2 4 2 2 5" xfId="3058"/>
    <cellStyle name="Milliers 2 2 4 2 2 6" xfId="3209"/>
    <cellStyle name="Milliers 2 2 4 2 2 7" xfId="4512"/>
    <cellStyle name="Milliers 2 2 4 2 3" xfId="527"/>
    <cellStyle name="Milliers 2 2 4 2 3 2" xfId="2385"/>
    <cellStyle name="Milliers 2 2 4 2 3 2 2" xfId="3214"/>
    <cellStyle name="Milliers 2 2 4 2 3 2 3" xfId="4517"/>
    <cellStyle name="Milliers 2 2 4 2 3 3" xfId="1561"/>
    <cellStyle name="Milliers 2 2 4 2 3 4" xfId="3213"/>
    <cellStyle name="Milliers 2 2 4 2 3 5" xfId="4516"/>
    <cellStyle name="Milliers 2 2 4 2 4" xfId="699"/>
    <cellStyle name="Milliers 2 2 4 2 4 2" xfId="2554"/>
    <cellStyle name="Milliers 2 2 4 2 4 3" xfId="3215"/>
    <cellStyle name="Milliers 2 2 4 2 4 4" xfId="4518"/>
    <cellStyle name="Milliers 2 2 4 2 5" xfId="2056"/>
    <cellStyle name="Milliers 2 2 4 2 6" xfId="1031"/>
    <cellStyle name="Milliers 2 2 4 2 7" xfId="2901"/>
    <cellStyle name="Milliers 2 2 4 2 8" xfId="3208"/>
    <cellStyle name="Milliers 2 2 4 2 9" xfId="4511"/>
    <cellStyle name="Milliers 2 2 4 3" xfId="292"/>
    <cellStyle name="Milliers 2 2 4 3 2" xfId="797"/>
    <cellStyle name="Milliers 2 2 4 3 2 2" xfId="2649"/>
    <cellStyle name="Milliers 2 2 4 3 2 2 2" xfId="3218"/>
    <cellStyle name="Milliers 2 2 4 3 2 2 3" xfId="4521"/>
    <cellStyle name="Milliers 2 2 4 3 2 3" xfId="1675"/>
    <cellStyle name="Milliers 2 2 4 3 2 4" xfId="3217"/>
    <cellStyle name="Milliers 2 2 4 3 2 5" xfId="4520"/>
    <cellStyle name="Milliers 2 2 4 3 3" xfId="2151"/>
    <cellStyle name="Milliers 2 2 4 3 3 2" xfId="3219"/>
    <cellStyle name="Milliers 2 2 4 3 3 3" xfId="4522"/>
    <cellStyle name="Milliers 2 2 4 3 4" xfId="1131"/>
    <cellStyle name="Milliers 2 2 4 3 5" xfId="2994"/>
    <cellStyle name="Milliers 2 2 4 3 6" xfId="3216"/>
    <cellStyle name="Milliers 2 2 4 3 7" xfId="4519"/>
    <cellStyle name="Milliers 2 2 4 4" xfId="463"/>
    <cellStyle name="Milliers 2 2 4 4 2" xfId="2321"/>
    <cellStyle name="Milliers 2 2 4 4 2 2" xfId="3221"/>
    <cellStyle name="Milliers 2 2 4 4 2 3" xfId="4524"/>
    <cellStyle name="Milliers 2 2 4 4 3" xfId="1497"/>
    <cellStyle name="Milliers 2 2 4 4 4" xfId="3220"/>
    <cellStyle name="Milliers 2 2 4 4 5" xfId="4523"/>
    <cellStyle name="Milliers 2 2 4 5" xfId="635"/>
    <cellStyle name="Milliers 2 2 4 5 2" xfId="2490"/>
    <cellStyle name="Milliers 2 2 4 5 3" xfId="3222"/>
    <cellStyle name="Milliers 2 2 4 5 4" xfId="4525"/>
    <cellStyle name="Milliers 2 2 4 6" xfId="1992"/>
    <cellStyle name="Milliers 2 2 4 7" xfId="967"/>
    <cellStyle name="Milliers 2 2 4 8" xfId="2837"/>
    <cellStyle name="Milliers 2 2 4 9" xfId="3137"/>
    <cellStyle name="Milliers 2 2 5" xfId="99"/>
    <cellStyle name="Milliers 2 2 5 2" xfId="307"/>
    <cellStyle name="Milliers 2 2 5 2 2" xfId="812"/>
    <cellStyle name="Milliers 2 2 5 2 2 2" xfId="2664"/>
    <cellStyle name="Milliers 2 2 5 2 2 2 2" xfId="3226"/>
    <cellStyle name="Milliers 2 2 5 2 2 2 3" xfId="4529"/>
    <cellStyle name="Milliers 2 2 5 2 2 3" xfId="1690"/>
    <cellStyle name="Milliers 2 2 5 2 2 4" xfId="3225"/>
    <cellStyle name="Milliers 2 2 5 2 2 5" xfId="4528"/>
    <cellStyle name="Milliers 2 2 5 2 3" xfId="2166"/>
    <cellStyle name="Milliers 2 2 5 2 3 2" xfId="3227"/>
    <cellStyle name="Milliers 2 2 5 2 3 3" xfId="4530"/>
    <cellStyle name="Milliers 2 2 5 2 4" xfId="1146"/>
    <cellStyle name="Milliers 2 2 5 2 5" xfId="3009"/>
    <cellStyle name="Milliers 2 2 5 2 6" xfId="3224"/>
    <cellStyle name="Milliers 2 2 5 2 7" xfId="4527"/>
    <cellStyle name="Milliers 2 2 5 3" xfId="478"/>
    <cellStyle name="Milliers 2 2 5 3 2" xfId="2336"/>
    <cellStyle name="Milliers 2 2 5 3 2 2" xfId="3229"/>
    <cellStyle name="Milliers 2 2 5 3 2 3" xfId="4532"/>
    <cellStyle name="Milliers 2 2 5 3 3" xfId="1512"/>
    <cellStyle name="Milliers 2 2 5 3 4" xfId="3228"/>
    <cellStyle name="Milliers 2 2 5 3 5" xfId="4531"/>
    <cellStyle name="Milliers 2 2 5 4" xfId="650"/>
    <cellStyle name="Milliers 2 2 5 4 2" xfId="2505"/>
    <cellStyle name="Milliers 2 2 5 4 3" xfId="3230"/>
    <cellStyle name="Milliers 2 2 5 4 4" xfId="4533"/>
    <cellStyle name="Milliers 2 2 5 5" xfId="2007"/>
    <cellStyle name="Milliers 2 2 5 6" xfId="982"/>
    <cellStyle name="Milliers 2 2 5 7" xfId="2852"/>
    <cellStyle name="Milliers 2 2 5 8" xfId="3223"/>
    <cellStyle name="Milliers 2 2 5 9" xfId="4526"/>
    <cellStyle name="Milliers 2 2 6" xfId="159"/>
    <cellStyle name="Milliers 2 2 6 2" xfId="367"/>
    <cellStyle name="Milliers 2 2 6 2 2" xfId="871"/>
    <cellStyle name="Milliers 2 2 6 2 2 2" xfId="2723"/>
    <cellStyle name="Milliers 2 2 6 2 2 2 2" xfId="3234"/>
    <cellStyle name="Milliers 2 2 6 2 2 2 3" xfId="4537"/>
    <cellStyle name="Milliers 2 2 6 2 2 3" xfId="1749"/>
    <cellStyle name="Milliers 2 2 6 2 2 4" xfId="3233"/>
    <cellStyle name="Milliers 2 2 6 2 2 5" xfId="4536"/>
    <cellStyle name="Milliers 2 2 6 2 3" xfId="2225"/>
    <cellStyle name="Milliers 2 2 6 2 3 2" xfId="3235"/>
    <cellStyle name="Milliers 2 2 6 2 3 3" xfId="4538"/>
    <cellStyle name="Milliers 2 2 6 2 4" xfId="1205"/>
    <cellStyle name="Milliers 2 2 6 2 5" xfId="3068"/>
    <cellStyle name="Milliers 2 2 6 2 6" xfId="3232"/>
    <cellStyle name="Milliers 2 2 6 2 7" xfId="4535"/>
    <cellStyle name="Milliers 2 2 6 3" xfId="537"/>
    <cellStyle name="Milliers 2 2 6 3 2" xfId="2395"/>
    <cellStyle name="Milliers 2 2 6 3 2 2" xfId="3237"/>
    <cellStyle name="Milliers 2 2 6 3 2 3" xfId="4540"/>
    <cellStyle name="Milliers 2 2 6 3 3" xfId="1571"/>
    <cellStyle name="Milliers 2 2 6 3 4" xfId="3236"/>
    <cellStyle name="Milliers 2 2 6 3 5" xfId="4539"/>
    <cellStyle name="Milliers 2 2 6 4" xfId="709"/>
    <cellStyle name="Milliers 2 2 6 4 2" xfId="2564"/>
    <cellStyle name="Milliers 2 2 6 4 3" xfId="3238"/>
    <cellStyle name="Milliers 2 2 6 4 4" xfId="4541"/>
    <cellStyle name="Milliers 2 2 6 5" xfId="2066"/>
    <cellStyle name="Milliers 2 2 6 6" xfId="1041"/>
    <cellStyle name="Milliers 2 2 6 7" xfId="2911"/>
    <cellStyle name="Milliers 2 2 6 8" xfId="3231"/>
    <cellStyle name="Milliers 2 2 6 9" xfId="4534"/>
    <cellStyle name="Milliers 2 2 7" xfId="243"/>
    <cellStyle name="Milliers 2 2 7 2" xfId="748"/>
    <cellStyle name="Milliers 2 2 7 2 2" xfId="2600"/>
    <cellStyle name="Milliers 2 2 7 2 2 2" xfId="3241"/>
    <cellStyle name="Milliers 2 2 7 2 2 3" xfId="4544"/>
    <cellStyle name="Milliers 2 2 7 2 3" xfId="1626"/>
    <cellStyle name="Milliers 2 2 7 2 4" xfId="3240"/>
    <cellStyle name="Milliers 2 2 7 2 5" xfId="4543"/>
    <cellStyle name="Milliers 2 2 7 3" xfId="2102"/>
    <cellStyle name="Milliers 2 2 7 3 2" xfId="3242"/>
    <cellStyle name="Milliers 2 2 7 3 3" xfId="4545"/>
    <cellStyle name="Milliers 2 2 7 4" xfId="1082"/>
    <cellStyle name="Milliers 2 2 7 5" xfId="2945"/>
    <cellStyle name="Milliers 2 2 7 6" xfId="3239"/>
    <cellStyle name="Milliers 2 2 7 7" xfId="4542"/>
    <cellStyle name="Milliers 2 2 8" xfId="379"/>
    <cellStyle name="Milliers 2 2 8 2" xfId="1761"/>
    <cellStyle name="Milliers 2 2 8 2 2" xfId="3244"/>
    <cellStyle name="Milliers 2 2 8 2 3" xfId="4547"/>
    <cellStyle name="Milliers 2 2 8 3" xfId="2237"/>
    <cellStyle name="Milliers 2 2 8 4" xfId="1217"/>
    <cellStyle name="Milliers 2 2 8 5" xfId="3243"/>
    <cellStyle name="Milliers 2 2 8 6" xfId="4546"/>
    <cellStyle name="Milliers 2 2 9" xfId="414"/>
    <cellStyle name="Milliers 2 2 9 2" xfId="2272"/>
    <cellStyle name="Milliers 2 2 9 3" xfId="1448"/>
    <cellStyle name="Milliers 2 2 9 4" xfId="3245"/>
    <cellStyle name="Milliers 2 2 9 5" xfId="4548"/>
    <cellStyle name="Milliers 2 3" xfId="31"/>
    <cellStyle name="Milliers 2 3 10" xfId="552"/>
    <cellStyle name="Milliers 2 3 10 2" xfId="2408"/>
    <cellStyle name="Milliers 2 3 11" xfId="585"/>
    <cellStyle name="Milliers 2 3 11 2" xfId="2440"/>
    <cellStyle name="Milliers 2 3 12" xfId="1942"/>
    <cellStyle name="Milliers 2 3 13" xfId="917"/>
    <cellStyle name="Milliers 2 3 14" xfId="2787"/>
    <cellStyle name="Milliers 2 3 15" xfId="3087"/>
    <cellStyle name="Milliers 2 3 16" xfId="3246"/>
    <cellStyle name="Milliers 2 3 17" xfId="4549"/>
    <cellStyle name="Milliers 2 3 18" xfId="5877"/>
    <cellStyle name="Milliers 2 3 2" xfId="51"/>
    <cellStyle name="Milliers 2 3 2 10" xfId="3247"/>
    <cellStyle name="Milliers 2 3 2 11" xfId="4550"/>
    <cellStyle name="Milliers 2 3 2 2" xfId="118"/>
    <cellStyle name="Milliers 2 3 2 2 2" xfId="326"/>
    <cellStyle name="Milliers 2 3 2 2 2 2" xfId="831"/>
    <cellStyle name="Milliers 2 3 2 2 2 2 2" xfId="2683"/>
    <cellStyle name="Milliers 2 3 2 2 2 2 2 2" xfId="3251"/>
    <cellStyle name="Milliers 2 3 2 2 2 2 2 3" xfId="4554"/>
    <cellStyle name="Milliers 2 3 2 2 2 2 3" xfId="1709"/>
    <cellStyle name="Milliers 2 3 2 2 2 2 4" xfId="3250"/>
    <cellStyle name="Milliers 2 3 2 2 2 2 5" xfId="4553"/>
    <cellStyle name="Milliers 2 3 2 2 2 3" xfId="2185"/>
    <cellStyle name="Milliers 2 3 2 2 2 3 2" xfId="3252"/>
    <cellStyle name="Milliers 2 3 2 2 2 3 3" xfId="4555"/>
    <cellStyle name="Milliers 2 3 2 2 2 4" xfId="1165"/>
    <cellStyle name="Milliers 2 3 2 2 2 5" xfId="3028"/>
    <cellStyle name="Milliers 2 3 2 2 2 6" xfId="3249"/>
    <cellStyle name="Milliers 2 3 2 2 2 7" xfId="4552"/>
    <cellStyle name="Milliers 2 3 2 2 3" xfId="497"/>
    <cellStyle name="Milliers 2 3 2 2 3 2" xfId="2355"/>
    <cellStyle name="Milliers 2 3 2 2 3 2 2" xfId="3254"/>
    <cellStyle name="Milliers 2 3 2 2 3 2 3" xfId="4557"/>
    <cellStyle name="Milliers 2 3 2 2 3 3" xfId="1531"/>
    <cellStyle name="Milliers 2 3 2 2 3 4" xfId="3253"/>
    <cellStyle name="Milliers 2 3 2 2 3 5" xfId="4556"/>
    <cellStyle name="Milliers 2 3 2 2 4" xfId="669"/>
    <cellStyle name="Milliers 2 3 2 2 4 2" xfId="2524"/>
    <cellStyle name="Milliers 2 3 2 2 4 3" xfId="3255"/>
    <cellStyle name="Milliers 2 3 2 2 4 4" xfId="4558"/>
    <cellStyle name="Milliers 2 3 2 2 5" xfId="2026"/>
    <cellStyle name="Milliers 2 3 2 2 6" xfId="1001"/>
    <cellStyle name="Milliers 2 3 2 2 7" xfId="2871"/>
    <cellStyle name="Milliers 2 3 2 2 8" xfId="3248"/>
    <cellStyle name="Milliers 2 3 2 2 9" xfId="4551"/>
    <cellStyle name="Milliers 2 3 2 3" xfId="262"/>
    <cellStyle name="Milliers 2 3 2 3 2" xfId="767"/>
    <cellStyle name="Milliers 2 3 2 3 2 2" xfId="2619"/>
    <cellStyle name="Milliers 2 3 2 3 2 2 2" xfId="3258"/>
    <cellStyle name="Milliers 2 3 2 3 2 2 3" xfId="4561"/>
    <cellStyle name="Milliers 2 3 2 3 2 3" xfId="1645"/>
    <cellStyle name="Milliers 2 3 2 3 2 4" xfId="3257"/>
    <cellStyle name="Milliers 2 3 2 3 2 5" xfId="4560"/>
    <cellStyle name="Milliers 2 3 2 3 3" xfId="2121"/>
    <cellStyle name="Milliers 2 3 2 3 3 2" xfId="3259"/>
    <cellStyle name="Milliers 2 3 2 3 3 3" xfId="4562"/>
    <cellStyle name="Milliers 2 3 2 3 4" xfId="1101"/>
    <cellStyle name="Milliers 2 3 2 3 5" xfId="2964"/>
    <cellStyle name="Milliers 2 3 2 3 6" xfId="3256"/>
    <cellStyle name="Milliers 2 3 2 3 7" xfId="4559"/>
    <cellStyle name="Milliers 2 3 2 4" xfId="433"/>
    <cellStyle name="Milliers 2 3 2 4 2" xfId="2291"/>
    <cellStyle name="Milliers 2 3 2 4 2 2" xfId="3261"/>
    <cellStyle name="Milliers 2 3 2 4 2 3" xfId="4564"/>
    <cellStyle name="Milliers 2 3 2 4 3" xfId="1467"/>
    <cellStyle name="Milliers 2 3 2 4 4" xfId="3260"/>
    <cellStyle name="Milliers 2 3 2 4 5" xfId="4563"/>
    <cellStyle name="Milliers 2 3 2 5" xfId="605"/>
    <cellStyle name="Milliers 2 3 2 5 2" xfId="2460"/>
    <cellStyle name="Milliers 2 3 2 5 3" xfId="3262"/>
    <cellStyle name="Milliers 2 3 2 5 4" xfId="4565"/>
    <cellStyle name="Milliers 2 3 2 6" xfId="1962"/>
    <cellStyle name="Milliers 2 3 2 7" xfId="937"/>
    <cellStyle name="Milliers 2 3 2 8" xfId="2807"/>
    <cellStyle name="Milliers 2 3 2 9" xfId="3107"/>
    <cellStyle name="Milliers 2 3 3" xfId="68"/>
    <cellStyle name="Milliers 2 3 3 10" xfId="3263"/>
    <cellStyle name="Milliers 2 3 3 11" xfId="4566"/>
    <cellStyle name="Milliers 2 3 3 2" xfId="134"/>
    <cellStyle name="Milliers 2 3 3 2 2" xfId="342"/>
    <cellStyle name="Milliers 2 3 3 2 2 2" xfId="847"/>
    <cellStyle name="Milliers 2 3 3 2 2 2 2" xfId="2699"/>
    <cellStyle name="Milliers 2 3 3 2 2 2 2 2" xfId="3267"/>
    <cellStyle name="Milliers 2 3 3 2 2 2 2 3" xfId="4570"/>
    <cellStyle name="Milliers 2 3 3 2 2 2 3" xfId="1725"/>
    <cellStyle name="Milliers 2 3 3 2 2 2 4" xfId="3266"/>
    <cellStyle name="Milliers 2 3 3 2 2 2 5" xfId="4569"/>
    <cellStyle name="Milliers 2 3 3 2 2 3" xfId="2201"/>
    <cellStyle name="Milliers 2 3 3 2 2 3 2" xfId="3268"/>
    <cellStyle name="Milliers 2 3 3 2 2 3 3" xfId="4571"/>
    <cellStyle name="Milliers 2 3 3 2 2 4" xfId="1181"/>
    <cellStyle name="Milliers 2 3 3 2 2 5" xfId="3044"/>
    <cellStyle name="Milliers 2 3 3 2 2 6" xfId="3265"/>
    <cellStyle name="Milliers 2 3 3 2 2 7" xfId="4568"/>
    <cellStyle name="Milliers 2 3 3 2 3" xfId="513"/>
    <cellStyle name="Milliers 2 3 3 2 3 2" xfId="2371"/>
    <cellStyle name="Milliers 2 3 3 2 3 2 2" xfId="3270"/>
    <cellStyle name="Milliers 2 3 3 2 3 2 3" xfId="4573"/>
    <cellStyle name="Milliers 2 3 3 2 3 3" xfId="1547"/>
    <cellStyle name="Milliers 2 3 3 2 3 4" xfId="3269"/>
    <cellStyle name="Milliers 2 3 3 2 3 5" xfId="4572"/>
    <cellStyle name="Milliers 2 3 3 2 4" xfId="685"/>
    <cellStyle name="Milliers 2 3 3 2 4 2" xfId="2540"/>
    <cellStyle name="Milliers 2 3 3 2 4 3" xfId="3271"/>
    <cellStyle name="Milliers 2 3 3 2 4 4" xfId="4574"/>
    <cellStyle name="Milliers 2 3 3 2 5" xfId="2042"/>
    <cellStyle name="Milliers 2 3 3 2 6" xfId="1017"/>
    <cellStyle name="Milliers 2 3 3 2 7" xfId="2887"/>
    <cellStyle name="Milliers 2 3 3 2 8" xfId="3264"/>
    <cellStyle name="Milliers 2 3 3 2 9" xfId="4567"/>
    <cellStyle name="Milliers 2 3 3 3" xfId="278"/>
    <cellStyle name="Milliers 2 3 3 3 2" xfId="783"/>
    <cellStyle name="Milliers 2 3 3 3 2 2" xfId="2635"/>
    <cellStyle name="Milliers 2 3 3 3 2 2 2" xfId="3274"/>
    <cellStyle name="Milliers 2 3 3 3 2 2 3" xfId="4577"/>
    <cellStyle name="Milliers 2 3 3 3 2 3" xfId="1661"/>
    <cellStyle name="Milliers 2 3 3 3 2 4" xfId="3273"/>
    <cellStyle name="Milliers 2 3 3 3 2 5" xfId="4576"/>
    <cellStyle name="Milliers 2 3 3 3 3" xfId="2137"/>
    <cellStyle name="Milliers 2 3 3 3 3 2" xfId="3275"/>
    <cellStyle name="Milliers 2 3 3 3 3 3" xfId="4578"/>
    <cellStyle name="Milliers 2 3 3 3 4" xfId="1117"/>
    <cellStyle name="Milliers 2 3 3 3 5" xfId="2980"/>
    <cellStyle name="Milliers 2 3 3 3 6" xfId="3272"/>
    <cellStyle name="Milliers 2 3 3 3 7" xfId="4575"/>
    <cellStyle name="Milliers 2 3 3 4" xfId="449"/>
    <cellStyle name="Milliers 2 3 3 4 2" xfId="2307"/>
    <cellStyle name="Milliers 2 3 3 4 2 2" xfId="3277"/>
    <cellStyle name="Milliers 2 3 3 4 2 3" xfId="4580"/>
    <cellStyle name="Milliers 2 3 3 4 3" xfId="1483"/>
    <cellStyle name="Milliers 2 3 3 4 4" xfId="3276"/>
    <cellStyle name="Milliers 2 3 3 4 5" xfId="4579"/>
    <cellStyle name="Milliers 2 3 3 5" xfId="621"/>
    <cellStyle name="Milliers 2 3 3 5 2" xfId="2476"/>
    <cellStyle name="Milliers 2 3 3 5 3" xfId="3278"/>
    <cellStyle name="Milliers 2 3 3 5 4" xfId="4581"/>
    <cellStyle name="Milliers 2 3 3 6" xfId="1978"/>
    <cellStyle name="Milliers 2 3 3 7" xfId="953"/>
    <cellStyle name="Milliers 2 3 3 8" xfId="2823"/>
    <cellStyle name="Milliers 2 3 3 9" xfId="3123"/>
    <cellStyle name="Milliers 2 3 4" xfId="82"/>
    <cellStyle name="Milliers 2 3 4 10" xfId="3279"/>
    <cellStyle name="Milliers 2 3 4 11" xfId="4582"/>
    <cellStyle name="Milliers 2 3 4 2" xfId="147"/>
    <cellStyle name="Milliers 2 3 4 2 2" xfId="355"/>
    <cellStyle name="Milliers 2 3 4 2 2 2" xfId="860"/>
    <cellStyle name="Milliers 2 3 4 2 2 2 2" xfId="2712"/>
    <cellStyle name="Milliers 2 3 4 2 2 2 2 2" xfId="3283"/>
    <cellStyle name="Milliers 2 3 4 2 2 2 2 3" xfId="4586"/>
    <cellStyle name="Milliers 2 3 4 2 2 2 3" xfId="1738"/>
    <cellStyle name="Milliers 2 3 4 2 2 2 4" xfId="3282"/>
    <cellStyle name="Milliers 2 3 4 2 2 2 5" xfId="4585"/>
    <cellStyle name="Milliers 2 3 4 2 2 3" xfId="2214"/>
    <cellStyle name="Milliers 2 3 4 2 2 3 2" xfId="3284"/>
    <cellStyle name="Milliers 2 3 4 2 2 3 3" xfId="4587"/>
    <cellStyle name="Milliers 2 3 4 2 2 4" xfId="1194"/>
    <cellStyle name="Milliers 2 3 4 2 2 5" xfId="3057"/>
    <cellStyle name="Milliers 2 3 4 2 2 6" xfId="3281"/>
    <cellStyle name="Milliers 2 3 4 2 2 7" xfId="4584"/>
    <cellStyle name="Milliers 2 3 4 2 3" xfId="526"/>
    <cellStyle name="Milliers 2 3 4 2 3 2" xfId="2384"/>
    <cellStyle name="Milliers 2 3 4 2 3 2 2" xfId="3286"/>
    <cellStyle name="Milliers 2 3 4 2 3 2 3" xfId="4589"/>
    <cellStyle name="Milliers 2 3 4 2 3 3" xfId="1560"/>
    <cellStyle name="Milliers 2 3 4 2 3 4" xfId="3285"/>
    <cellStyle name="Milliers 2 3 4 2 3 5" xfId="4588"/>
    <cellStyle name="Milliers 2 3 4 2 4" xfId="698"/>
    <cellStyle name="Milliers 2 3 4 2 4 2" xfId="2553"/>
    <cellStyle name="Milliers 2 3 4 2 4 3" xfId="3287"/>
    <cellStyle name="Milliers 2 3 4 2 4 4" xfId="4590"/>
    <cellStyle name="Milliers 2 3 4 2 5" xfId="2055"/>
    <cellStyle name="Milliers 2 3 4 2 6" xfId="1030"/>
    <cellStyle name="Milliers 2 3 4 2 7" xfId="2900"/>
    <cellStyle name="Milliers 2 3 4 2 8" xfId="3280"/>
    <cellStyle name="Milliers 2 3 4 2 9" xfId="4583"/>
    <cellStyle name="Milliers 2 3 4 3" xfId="291"/>
    <cellStyle name="Milliers 2 3 4 3 2" xfId="796"/>
    <cellStyle name="Milliers 2 3 4 3 2 2" xfId="2648"/>
    <cellStyle name="Milliers 2 3 4 3 2 2 2" xfId="3290"/>
    <cellStyle name="Milliers 2 3 4 3 2 2 3" xfId="4593"/>
    <cellStyle name="Milliers 2 3 4 3 2 3" xfId="1674"/>
    <cellStyle name="Milliers 2 3 4 3 2 4" xfId="3289"/>
    <cellStyle name="Milliers 2 3 4 3 2 5" xfId="4592"/>
    <cellStyle name="Milliers 2 3 4 3 3" xfId="2150"/>
    <cellStyle name="Milliers 2 3 4 3 3 2" xfId="3291"/>
    <cellStyle name="Milliers 2 3 4 3 3 3" xfId="4594"/>
    <cellStyle name="Milliers 2 3 4 3 4" xfId="1130"/>
    <cellStyle name="Milliers 2 3 4 3 5" xfId="2993"/>
    <cellStyle name="Milliers 2 3 4 3 6" xfId="3288"/>
    <cellStyle name="Milliers 2 3 4 3 7" xfId="4591"/>
    <cellStyle name="Milliers 2 3 4 4" xfId="462"/>
    <cellStyle name="Milliers 2 3 4 4 2" xfId="2320"/>
    <cellStyle name="Milliers 2 3 4 4 2 2" xfId="3293"/>
    <cellStyle name="Milliers 2 3 4 4 2 3" xfId="4596"/>
    <cellStyle name="Milliers 2 3 4 4 3" xfId="1496"/>
    <cellStyle name="Milliers 2 3 4 4 4" xfId="3292"/>
    <cellStyle name="Milliers 2 3 4 4 5" xfId="4595"/>
    <cellStyle name="Milliers 2 3 4 5" xfId="634"/>
    <cellStyle name="Milliers 2 3 4 5 2" xfId="2489"/>
    <cellStyle name="Milliers 2 3 4 5 3" xfId="3294"/>
    <cellStyle name="Milliers 2 3 4 5 4" xfId="4597"/>
    <cellStyle name="Milliers 2 3 4 6" xfId="1991"/>
    <cellStyle name="Milliers 2 3 4 7" xfId="966"/>
    <cellStyle name="Milliers 2 3 4 8" xfId="2836"/>
    <cellStyle name="Milliers 2 3 4 9" xfId="3136"/>
    <cellStyle name="Milliers 2 3 5" xfId="98"/>
    <cellStyle name="Milliers 2 3 5 2" xfId="306"/>
    <cellStyle name="Milliers 2 3 5 2 2" xfId="811"/>
    <cellStyle name="Milliers 2 3 5 2 2 2" xfId="2663"/>
    <cellStyle name="Milliers 2 3 5 2 2 2 2" xfId="3298"/>
    <cellStyle name="Milliers 2 3 5 2 2 2 3" xfId="4601"/>
    <cellStyle name="Milliers 2 3 5 2 2 3" xfId="1689"/>
    <cellStyle name="Milliers 2 3 5 2 2 4" xfId="3297"/>
    <cellStyle name="Milliers 2 3 5 2 2 5" xfId="4600"/>
    <cellStyle name="Milliers 2 3 5 2 3" xfId="2165"/>
    <cellStyle name="Milliers 2 3 5 2 3 2" xfId="3299"/>
    <cellStyle name="Milliers 2 3 5 2 3 3" xfId="4602"/>
    <cellStyle name="Milliers 2 3 5 2 4" xfId="1145"/>
    <cellStyle name="Milliers 2 3 5 2 5" xfId="3008"/>
    <cellStyle name="Milliers 2 3 5 2 6" xfId="3296"/>
    <cellStyle name="Milliers 2 3 5 2 7" xfId="4599"/>
    <cellStyle name="Milliers 2 3 5 3" xfId="477"/>
    <cellStyle name="Milliers 2 3 5 3 2" xfId="2335"/>
    <cellStyle name="Milliers 2 3 5 3 2 2" xfId="3301"/>
    <cellStyle name="Milliers 2 3 5 3 2 3" xfId="4604"/>
    <cellStyle name="Milliers 2 3 5 3 3" xfId="1511"/>
    <cellStyle name="Milliers 2 3 5 3 4" xfId="3300"/>
    <cellStyle name="Milliers 2 3 5 3 5" xfId="4603"/>
    <cellStyle name="Milliers 2 3 5 4" xfId="649"/>
    <cellStyle name="Milliers 2 3 5 4 2" xfId="2504"/>
    <cellStyle name="Milliers 2 3 5 4 3" xfId="3302"/>
    <cellStyle name="Milliers 2 3 5 4 4" xfId="4605"/>
    <cellStyle name="Milliers 2 3 5 5" xfId="2006"/>
    <cellStyle name="Milliers 2 3 5 6" xfId="981"/>
    <cellStyle name="Milliers 2 3 5 7" xfId="2851"/>
    <cellStyle name="Milliers 2 3 5 8" xfId="3295"/>
    <cellStyle name="Milliers 2 3 5 9" xfId="4598"/>
    <cellStyle name="Milliers 2 3 6" xfId="160"/>
    <cellStyle name="Milliers 2 3 6 2" xfId="368"/>
    <cellStyle name="Milliers 2 3 6 2 2" xfId="872"/>
    <cellStyle name="Milliers 2 3 6 2 2 2" xfId="2724"/>
    <cellStyle name="Milliers 2 3 6 2 2 2 2" xfId="3306"/>
    <cellStyle name="Milliers 2 3 6 2 2 2 3" xfId="4609"/>
    <cellStyle name="Milliers 2 3 6 2 2 3" xfId="1750"/>
    <cellStyle name="Milliers 2 3 6 2 2 4" xfId="3305"/>
    <cellStyle name="Milliers 2 3 6 2 2 5" xfId="4608"/>
    <cellStyle name="Milliers 2 3 6 2 3" xfId="2226"/>
    <cellStyle name="Milliers 2 3 6 2 3 2" xfId="3307"/>
    <cellStyle name="Milliers 2 3 6 2 3 3" xfId="4610"/>
    <cellStyle name="Milliers 2 3 6 2 4" xfId="1206"/>
    <cellStyle name="Milliers 2 3 6 2 5" xfId="3069"/>
    <cellStyle name="Milliers 2 3 6 2 6" xfId="3304"/>
    <cellStyle name="Milliers 2 3 6 2 7" xfId="4607"/>
    <cellStyle name="Milliers 2 3 6 3" xfId="538"/>
    <cellStyle name="Milliers 2 3 6 3 2" xfId="2396"/>
    <cellStyle name="Milliers 2 3 6 3 2 2" xfId="3309"/>
    <cellStyle name="Milliers 2 3 6 3 2 3" xfId="4612"/>
    <cellStyle name="Milliers 2 3 6 3 3" xfId="1572"/>
    <cellStyle name="Milliers 2 3 6 3 4" xfId="3308"/>
    <cellStyle name="Milliers 2 3 6 3 5" xfId="4611"/>
    <cellStyle name="Milliers 2 3 6 4" xfId="710"/>
    <cellStyle name="Milliers 2 3 6 4 2" xfId="2565"/>
    <cellStyle name="Milliers 2 3 6 4 3" xfId="3310"/>
    <cellStyle name="Milliers 2 3 6 4 4" xfId="4613"/>
    <cellStyle name="Milliers 2 3 6 5" xfId="2067"/>
    <cellStyle name="Milliers 2 3 6 6" xfId="1042"/>
    <cellStyle name="Milliers 2 3 6 7" xfId="2912"/>
    <cellStyle name="Milliers 2 3 6 8" xfId="3303"/>
    <cellStyle name="Milliers 2 3 6 9" xfId="4606"/>
    <cellStyle name="Milliers 2 3 7" xfId="242"/>
    <cellStyle name="Milliers 2 3 7 2" xfId="747"/>
    <cellStyle name="Milliers 2 3 7 2 2" xfId="2599"/>
    <cellStyle name="Milliers 2 3 7 2 2 2" xfId="3313"/>
    <cellStyle name="Milliers 2 3 7 2 2 3" xfId="4616"/>
    <cellStyle name="Milliers 2 3 7 2 3" xfId="1625"/>
    <cellStyle name="Milliers 2 3 7 2 4" xfId="3312"/>
    <cellStyle name="Milliers 2 3 7 2 5" xfId="4615"/>
    <cellStyle name="Milliers 2 3 7 3" xfId="2101"/>
    <cellStyle name="Milliers 2 3 7 3 2" xfId="3314"/>
    <cellStyle name="Milliers 2 3 7 3 3" xfId="4617"/>
    <cellStyle name="Milliers 2 3 7 4" xfId="1081"/>
    <cellStyle name="Milliers 2 3 7 5" xfId="2944"/>
    <cellStyle name="Milliers 2 3 7 6" xfId="3311"/>
    <cellStyle name="Milliers 2 3 7 7" xfId="4614"/>
    <cellStyle name="Milliers 2 3 8" xfId="380"/>
    <cellStyle name="Milliers 2 3 8 2" xfId="1762"/>
    <cellStyle name="Milliers 2 3 8 2 2" xfId="3316"/>
    <cellStyle name="Milliers 2 3 8 2 3" xfId="4619"/>
    <cellStyle name="Milliers 2 3 8 3" xfId="2238"/>
    <cellStyle name="Milliers 2 3 8 4" xfId="1218"/>
    <cellStyle name="Milliers 2 3 8 5" xfId="3315"/>
    <cellStyle name="Milliers 2 3 8 6" xfId="4618"/>
    <cellStyle name="Milliers 2 3 9" xfId="413"/>
    <cellStyle name="Milliers 2 3 9 2" xfId="2271"/>
    <cellStyle name="Milliers 2 3 9 3" xfId="1447"/>
    <cellStyle name="Milliers 2 3 9 4" xfId="3317"/>
    <cellStyle name="Milliers 2 3 9 5" xfId="4620"/>
    <cellStyle name="Milliers 2 4" xfId="40"/>
    <cellStyle name="Milliers 2 4 10" xfId="553"/>
    <cellStyle name="Milliers 2 4 10 2" xfId="2409"/>
    <cellStyle name="Milliers 2 4 11" xfId="594"/>
    <cellStyle name="Milliers 2 4 11 2" xfId="2449"/>
    <cellStyle name="Milliers 2 4 12" xfId="1951"/>
    <cellStyle name="Milliers 2 4 13" xfId="926"/>
    <cellStyle name="Milliers 2 4 14" xfId="2796"/>
    <cellStyle name="Milliers 2 4 15" xfId="3096"/>
    <cellStyle name="Milliers 2 4 16" xfId="3318"/>
    <cellStyle name="Milliers 2 4 17" xfId="4621"/>
    <cellStyle name="Milliers 2 4 18" xfId="5878"/>
    <cellStyle name="Milliers 2 4 2" xfId="59"/>
    <cellStyle name="Milliers 2 4 2 10" xfId="3319"/>
    <cellStyle name="Milliers 2 4 2 11" xfId="4622"/>
    <cellStyle name="Milliers 2 4 2 2" xfId="125"/>
    <cellStyle name="Milliers 2 4 2 2 2" xfId="333"/>
    <cellStyle name="Milliers 2 4 2 2 2 2" xfId="838"/>
    <cellStyle name="Milliers 2 4 2 2 2 2 2" xfId="2690"/>
    <cellStyle name="Milliers 2 4 2 2 2 2 2 2" xfId="3323"/>
    <cellStyle name="Milliers 2 4 2 2 2 2 2 3" xfId="4626"/>
    <cellStyle name="Milliers 2 4 2 2 2 2 3" xfId="1716"/>
    <cellStyle name="Milliers 2 4 2 2 2 2 4" xfId="3322"/>
    <cellStyle name="Milliers 2 4 2 2 2 2 5" xfId="4625"/>
    <cellStyle name="Milliers 2 4 2 2 2 3" xfId="2192"/>
    <cellStyle name="Milliers 2 4 2 2 2 3 2" xfId="3324"/>
    <cellStyle name="Milliers 2 4 2 2 2 3 3" xfId="4627"/>
    <cellStyle name="Milliers 2 4 2 2 2 4" xfId="1172"/>
    <cellStyle name="Milliers 2 4 2 2 2 5" xfId="3035"/>
    <cellStyle name="Milliers 2 4 2 2 2 6" xfId="3321"/>
    <cellStyle name="Milliers 2 4 2 2 2 7" xfId="4624"/>
    <cellStyle name="Milliers 2 4 2 2 3" xfId="504"/>
    <cellStyle name="Milliers 2 4 2 2 3 2" xfId="2362"/>
    <cellStyle name="Milliers 2 4 2 2 3 2 2" xfId="3326"/>
    <cellStyle name="Milliers 2 4 2 2 3 2 3" xfId="4629"/>
    <cellStyle name="Milliers 2 4 2 2 3 3" xfId="1538"/>
    <cellStyle name="Milliers 2 4 2 2 3 4" xfId="3325"/>
    <cellStyle name="Milliers 2 4 2 2 3 5" xfId="4628"/>
    <cellStyle name="Milliers 2 4 2 2 4" xfId="676"/>
    <cellStyle name="Milliers 2 4 2 2 4 2" xfId="2531"/>
    <cellStyle name="Milliers 2 4 2 2 4 3" xfId="3327"/>
    <cellStyle name="Milliers 2 4 2 2 4 4" xfId="4630"/>
    <cellStyle name="Milliers 2 4 2 2 5" xfId="2033"/>
    <cellStyle name="Milliers 2 4 2 2 6" xfId="1008"/>
    <cellStyle name="Milliers 2 4 2 2 7" xfId="2878"/>
    <cellStyle name="Milliers 2 4 2 2 8" xfId="3320"/>
    <cellStyle name="Milliers 2 4 2 2 9" xfId="4623"/>
    <cellStyle name="Milliers 2 4 2 3" xfId="269"/>
    <cellStyle name="Milliers 2 4 2 3 2" xfId="774"/>
    <cellStyle name="Milliers 2 4 2 3 2 2" xfId="2626"/>
    <cellStyle name="Milliers 2 4 2 3 2 2 2" xfId="3330"/>
    <cellStyle name="Milliers 2 4 2 3 2 2 3" xfId="4633"/>
    <cellStyle name="Milliers 2 4 2 3 2 3" xfId="1652"/>
    <cellStyle name="Milliers 2 4 2 3 2 4" xfId="3329"/>
    <cellStyle name="Milliers 2 4 2 3 2 5" xfId="4632"/>
    <cellStyle name="Milliers 2 4 2 3 3" xfId="2128"/>
    <cellStyle name="Milliers 2 4 2 3 3 2" xfId="3331"/>
    <cellStyle name="Milliers 2 4 2 3 3 3" xfId="4634"/>
    <cellStyle name="Milliers 2 4 2 3 4" xfId="1108"/>
    <cellStyle name="Milliers 2 4 2 3 5" xfId="2971"/>
    <cellStyle name="Milliers 2 4 2 3 6" xfId="3328"/>
    <cellStyle name="Milliers 2 4 2 3 7" xfId="4631"/>
    <cellStyle name="Milliers 2 4 2 4" xfId="440"/>
    <cellStyle name="Milliers 2 4 2 4 2" xfId="2298"/>
    <cellStyle name="Milliers 2 4 2 4 2 2" xfId="3333"/>
    <cellStyle name="Milliers 2 4 2 4 2 3" xfId="4636"/>
    <cellStyle name="Milliers 2 4 2 4 3" xfId="1474"/>
    <cellStyle name="Milliers 2 4 2 4 4" xfId="3332"/>
    <cellStyle name="Milliers 2 4 2 4 5" xfId="4635"/>
    <cellStyle name="Milliers 2 4 2 5" xfId="612"/>
    <cellStyle name="Milliers 2 4 2 5 2" xfId="2467"/>
    <cellStyle name="Milliers 2 4 2 5 3" xfId="3334"/>
    <cellStyle name="Milliers 2 4 2 5 4" xfId="4637"/>
    <cellStyle name="Milliers 2 4 2 6" xfId="1969"/>
    <cellStyle name="Milliers 2 4 2 7" xfId="944"/>
    <cellStyle name="Milliers 2 4 2 8" xfId="2814"/>
    <cellStyle name="Milliers 2 4 2 9" xfId="3114"/>
    <cellStyle name="Milliers 2 4 3" xfId="76"/>
    <cellStyle name="Milliers 2 4 3 10" xfId="3335"/>
    <cellStyle name="Milliers 2 4 3 11" xfId="4638"/>
    <cellStyle name="Milliers 2 4 3 2" xfId="141"/>
    <cellStyle name="Milliers 2 4 3 2 2" xfId="349"/>
    <cellStyle name="Milliers 2 4 3 2 2 2" xfId="854"/>
    <cellStyle name="Milliers 2 4 3 2 2 2 2" xfId="2706"/>
    <cellStyle name="Milliers 2 4 3 2 2 2 2 2" xfId="3339"/>
    <cellStyle name="Milliers 2 4 3 2 2 2 2 3" xfId="4642"/>
    <cellStyle name="Milliers 2 4 3 2 2 2 3" xfId="1732"/>
    <cellStyle name="Milliers 2 4 3 2 2 2 4" xfId="3338"/>
    <cellStyle name="Milliers 2 4 3 2 2 2 5" xfId="4641"/>
    <cellStyle name="Milliers 2 4 3 2 2 3" xfId="2208"/>
    <cellStyle name="Milliers 2 4 3 2 2 3 2" xfId="3340"/>
    <cellStyle name="Milliers 2 4 3 2 2 3 3" xfId="4643"/>
    <cellStyle name="Milliers 2 4 3 2 2 4" xfId="1188"/>
    <cellStyle name="Milliers 2 4 3 2 2 5" xfId="3051"/>
    <cellStyle name="Milliers 2 4 3 2 2 6" xfId="3337"/>
    <cellStyle name="Milliers 2 4 3 2 2 7" xfId="4640"/>
    <cellStyle name="Milliers 2 4 3 2 3" xfId="520"/>
    <cellStyle name="Milliers 2 4 3 2 3 2" xfId="2378"/>
    <cellStyle name="Milliers 2 4 3 2 3 2 2" xfId="3342"/>
    <cellStyle name="Milliers 2 4 3 2 3 2 3" xfId="4645"/>
    <cellStyle name="Milliers 2 4 3 2 3 3" xfId="1554"/>
    <cellStyle name="Milliers 2 4 3 2 3 4" xfId="3341"/>
    <cellStyle name="Milliers 2 4 3 2 3 5" xfId="4644"/>
    <cellStyle name="Milliers 2 4 3 2 4" xfId="692"/>
    <cellStyle name="Milliers 2 4 3 2 4 2" xfId="2547"/>
    <cellStyle name="Milliers 2 4 3 2 4 3" xfId="3343"/>
    <cellStyle name="Milliers 2 4 3 2 4 4" xfId="4646"/>
    <cellStyle name="Milliers 2 4 3 2 5" xfId="2049"/>
    <cellStyle name="Milliers 2 4 3 2 6" xfId="1024"/>
    <cellStyle name="Milliers 2 4 3 2 7" xfId="2894"/>
    <cellStyle name="Milliers 2 4 3 2 8" xfId="3336"/>
    <cellStyle name="Milliers 2 4 3 2 9" xfId="4639"/>
    <cellStyle name="Milliers 2 4 3 3" xfId="285"/>
    <cellStyle name="Milliers 2 4 3 3 2" xfId="790"/>
    <cellStyle name="Milliers 2 4 3 3 2 2" xfId="2642"/>
    <cellStyle name="Milliers 2 4 3 3 2 2 2" xfId="3346"/>
    <cellStyle name="Milliers 2 4 3 3 2 2 3" xfId="4649"/>
    <cellStyle name="Milliers 2 4 3 3 2 3" xfId="1668"/>
    <cellStyle name="Milliers 2 4 3 3 2 4" xfId="3345"/>
    <cellStyle name="Milliers 2 4 3 3 2 5" xfId="4648"/>
    <cellStyle name="Milliers 2 4 3 3 3" xfId="2144"/>
    <cellStyle name="Milliers 2 4 3 3 3 2" xfId="3347"/>
    <cellStyle name="Milliers 2 4 3 3 3 3" xfId="4650"/>
    <cellStyle name="Milliers 2 4 3 3 4" xfId="1124"/>
    <cellStyle name="Milliers 2 4 3 3 5" xfId="2987"/>
    <cellStyle name="Milliers 2 4 3 3 6" xfId="3344"/>
    <cellStyle name="Milliers 2 4 3 3 7" xfId="4647"/>
    <cellStyle name="Milliers 2 4 3 4" xfId="456"/>
    <cellStyle name="Milliers 2 4 3 4 2" xfId="2314"/>
    <cellStyle name="Milliers 2 4 3 4 2 2" xfId="3349"/>
    <cellStyle name="Milliers 2 4 3 4 2 3" xfId="4652"/>
    <cellStyle name="Milliers 2 4 3 4 3" xfId="1490"/>
    <cellStyle name="Milliers 2 4 3 4 4" xfId="3348"/>
    <cellStyle name="Milliers 2 4 3 4 5" xfId="4651"/>
    <cellStyle name="Milliers 2 4 3 5" xfId="628"/>
    <cellStyle name="Milliers 2 4 3 5 2" xfId="2483"/>
    <cellStyle name="Milliers 2 4 3 5 3" xfId="3350"/>
    <cellStyle name="Milliers 2 4 3 5 4" xfId="4653"/>
    <cellStyle name="Milliers 2 4 3 6" xfId="1985"/>
    <cellStyle name="Milliers 2 4 3 7" xfId="960"/>
    <cellStyle name="Milliers 2 4 3 8" xfId="2830"/>
    <cellStyle name="Milliers 2 4 3 9" xfId="3130"/>
    <cellStyle name="Milliers 2 4 4" xfId="90"/>
    <cellStyle name="Milliers 2 4 4 10" xfId="3351"/>
    <cellStyle name="Milliers 2 4 4 11" xfId="4654"/>
    <cellStyle name="Milliers 2 4 4 2" xfId="154"/>
    <cellStyle name="Milliers 2 4 4 2 2" xfId="362"/>
    <cellStyle name="Milliers 2 4 4 2 2 2" xfId="867"/>
    <cellStyle name="Milliers 2 4 4 2 2 2 2" xfId="2719"/>
    <cellStyle name="Milliers 2 4 4 2 2 2 2 2" xfId="3355"/>
    <cellStyle name="Milliers 2 4 4 2 2 2 2 3" xfId="4658"/>
    <cellStyle name="Milliers 2 4 4 2 2 2 3" xfId="1745"/>
    <cellStyle name="Milliers 2 4 4 2 2 2 4" xfId="3354"/>
    <cellStyle name="Milliers 2 4 4 2 2 2 5" xfId="4657"/>
    <cellStyle name="Milliers 2 4 4 2 2 3" xfId="2221"/>
    <cellStyle name="Milliers 2 4 4 2 2 3 2" xfId="3356"/>
    <cellStyle name="Milliers 2 4 4 2 2 3 3" xfId="4659"/>
    <cellStyle name="Milliers 2 4 4 2 2 4" xfId="1201"/>
    <cellStyle name="Milliers 2 4 4 2 2 5" xfId="3064"/>
    <cellStyle name="Milliers 2 4 4 2 2 6" xfId="3353"/>
    <cellStyle name="Milliers 2 4 4 2 2 7" xfId="4656"/>
    <cellStyle name="Milliers 2 4 4 2 3" xfId="533"/>
    <cellStyle name="Milliers 2 4 4 2 3 2" xfId="2391"/>
    <cellStyle name="Milliers 2 4 4 2 3 2 2" xfId="3358"/>
    <cellStyle name="Milliers 2 4 4 2 3 2 3" xfId="4661"/>
    <cellStyle name="Milliers 2 4 4 2 3 3" xfId="1567"/>
    <cellStyle name="Milliers 2 4 4 2 3 4" xfId="3357"/>
    <cellStyle name="Milliers 2 4 4 2 3 5" xfId="4660"/>
    <cellStyle name="Milliers 2 4 4 2 4" xfId="705"/>
    <cellStyle name="Milliers 2 4 4 2 4 2" xfId="2560"/>
    <cellStyle name="Milliers 2 4 4 2 4 3" xfId="3359"/>
    <cellStyle name="Milliers 2 4 4 2 4 4" xfId="4662"/>
    <cellStyle name="Milliers 2 4 4 2 5" xfId="2062"/>
    <cellStyle name="Milliers 2 4 4 2 6" xfId="1037"/>
    <cellStyle name="Milliers 2 4 4 2 7" xfId="2907"/>
    <cellStyle name="Milliers 2 4 4 2 8" xfId="3352"/>
    <cellStyle name="Milliers 2 4 4 2 9" xfId="4655"/>
    <cellStyle name="Milliers 2 4 4 3" xfId="298"/>
    <cellStyle name="Milliers 2 4 4 3 2" xfId="803"/>
    <cellStyle name="Milliers 2 4 4 3 2 2" xfId="2655"/>
    <cellStyle name="Milliers 2 4 4 3 2 2 2" xfId="3362"/>
    <cellStyle name="Milliers 2 4 4 3 2 2 3" xfId="4665"/>
    <cellStyle name="Milliers 2 4 4 3 2 3" xfId="1681"/>
    <cellStyle name="Milliers 2 4 4 3 2 4" xfId="3361"/>
    <cellStyle name="Milliers 2 4 4 3 2 5" xfId="4664"/>
    <cellStyle name="Milliers 2 4 4 3 3" xfId="2157"/>
    <cellStyle name="Milliers 2 4 4 3 3 2" xfId="3363"/>
    <cellStyle name="Milliers 2 4 4 3 3 3" xfId="4666"/>
    <cellStyle name="Milliers 2 4 4 3 4" xfId="1137"/>
    <cellStyle name="Milliers 2 4 4 3 5" xfId="3000"/>
    <cellStyle name="Milliers 2 4 4 3 6" xfId="3360"/>
    <cellStyle name="Milliers 2 4 4 3 7" xfId="4663"/>
    <cellStyle name="Milliers 2 4 4 4" xfId="469"/>
    <cellStyle name="Milliers 2 4 4 4 2" xfId="2327"/>
    <cellStyle name="Milliers 2 4 4 4 2 2" xfId="3365"/>
    <cellStyle name="Milliers 2 4 4 4 2 3" xfId="4668"/>
    <cellStyle name="Milliers 2 4 4 4 3" xfId="1503"/>
    <cellStyle name="Milliers 2 4 4 4 4" xfId="3364"/>
    <cellStyle name="Milliers 2 4 4 4 5" xfId="4667"/>
    <cellStyle name="Milliers 2 4 4 5" xfId="641"/>
    <cellStyle name="Milliers 2 4 4 5 2" xfId="2496"/>
    <cellStyle name="Milliers 2 4 4 5 3" xfId="3366"/>
    <cellStyle name="Milliers 2 4 4 5 4" xfId="4669"/>
    <cellStyle name="Milliers 2 4 4 6" xfId="1998"/>
    <cellStyle name="Milliers 2 4 4 7" xfId="973"/>
    <cellStyle name="Milliers 2 4 4 8" xfId="2843"/>
    <cellStyle name="Milliers 2 4 4 9" xfId="3143"/>
    <cellStyle name="Milliers 2 4 5" xfId="107"/>
    <cellStyle name="Milliers 2 4 5 2" xfId="315"/>
    <cellStyle name="Milliers 2 4 5 2 2" xfId="820"/>
    <cellStyle name="Milliers 2 4 5 2 2 2" xfId="2672"/>
    <cellStyle name="Milliers 2 4 5 2 2 2 2" xfId="3370"/>
    <cellStyle name="Milliers 2 4 5 2 2 2 3" xfId="4673"/>
    <cellStyle name="Milliers 2 4 5 2 2 3" xfId="1698"/>
    <cellStyle name="Milliers 2 4 5 2 2 4" xfId="3369"/>
    <cellStyle name="Milliers 2 4 5 2 2 5" xfId="4672"/>
    <cellStyle name="Milliers 2 4 5 2 3" xfId="2174"/>
    <cellStyle name="Milliers 2 4 5 2 3 2" xfId="3371"/>
    <cellStyle name="Milliers 2 4 5 2 3 3" xfId="4674"/>
    <cellStyle name="Milliers 2 4 5 2 4" xfId="1154"/>
    <cellStyle name="Milliers 2 4 5 2 5" xfId="3017"/>
    <cellStyle name="Milliers 2 4 5 2 6" xfId="3368"/>
    <cellStyle name="Milliers 2 4 5 2 7" xfId="4671"/>
    <cellStyle name="Milliers 2 4 5 3" xfId="486"/>
    <cellStyle name="Milliers 2 4 5 3 2" xfId="2344"/>
    <cellStyle name="Milliers 2 4 5 3 2 2" xfId="3373"/>
    <cellStyle name="Milliers 2 4 5 3 2 3" xfId="4676"/>
    <cellStyle name="Milliers 2 4 5 3 3" xfId="1520"/>
    <cellStyle name="Milliers 2 4 5 3 4" xfId="3372"/>
    <cellStyle name="Milliers 2 4 5 3 5" xfId="4675"/>
    <cellStyle name="Milliers 2 4 5 4" xfId="658"/>
    <cellStyle name="Milliers 2 4 5 4 2" xfId="2513"/>
    <cellStyle name="Milliers 2 4 5 4 3" xfId="3374"/>
    <cellStyle name="Milliers 2 4 5 4 4" xfId="4677"/>
    <cellStyle name="Milliers 2 4 5 5" xfId="2015"/>
    <cellStyle name="Milliers 2 4 5 6" xfId="990"/>
    <cellStyle name="Milliers 2 4 5 7" xfId="2860"/>
    <cellStyle name="Milliers 2 4 5 8" xfId="3367"/>
    <cellStyle name="Milliers 2 4 5 9" xfId="4670"/>
    <cellStyle name="Milliers 2 4 6" xfId="161"/>
    <cellStyle name="Milliers 2 4 6 2" xfId="369"/>
    <cellStyle name="Milliers 2 4 6 2 2" xfId="873"/>
    <cellStyle name="Milliers 2 4 6 2 2 2" xfId="2725"/>
    <cellStyle name="Milliers 2 4 6 2 2 2 2" xfId="3378"/>
    <cellStyle name="Milliers 2 4 6 2 2 2 3" xfId="4681"/>
    <cellStyle name="Milliers 2 4 6 2 2 3" xfId="1751"/>
    <cellStyle name="Milliers 2 4 6 2 2 4" xfId="3377"/>
    <cellStyle name="Milliers 2 4 6 2 2 5" xfId="4680"/>
    <cellStyle name="Milliers 2 4 6 2 3" xfId="2227"/>
    <cellStyle name="Milliers 2 4 6 2 3 2" xfId="3379"/>
    <cellStyle name="Milliers 2 4 6 2 3 3" xfId="4682"/>
    <cellStyle name="Milliers 2 4 6 2 4" xfId="1207"/>
    <cellStyle name="Milliers 2 4 6 2 5" xfId="3070"/>
    <cellStyle name="Milliers 2 4 6 2 6" xfId="3376"/>
    <cellStyle name="Milliers 2 4 6 2 7" xfId="4679"/>
    <cellStyle name="Milliers 2 4 6 3" xfId="539"/>
    <cellStyle name="Milliers 2 4 6 3 2" xfId="2397"/>
    <cellStyle name="Milliers 2 4 6 3 2 2" xfId="3381"/>
    <cellStyle name="Milliers 2 4 6 3 2 3" xfId="4684"/>
    <cellStyle name="Milliers 2 4 6 3 3" xfId="1573"/>
    <cellStyle name="Milliers 2 4 6 3 4" xfId="3380"/>
    <cellStyle name="Milliers 2 4 6 3 5" xfId="4683"/>
    <cellStyle name="Milliers 2 4 6 4" xfId="711"/>
    <cellStyle name="Milliers 2 4 6 4 2" xfId="2566"/>
    <cellStyle name="Milliers 2 4 6 4 3" xfId="3382"/>
    <cellStyle name="Milliers 2 4 6 4 4" xfId="4685"/>
    <cellStyle name="Milliers 2 4 6 5" xfId="2068"/>
    <cellStyle name="Milliers 2 4 6 6" xfId="1043"/>
    <cellStyle name="Milliers 2 4 6 7" xfId="2913"/>
    <cellStyle name="Milliers 2 4 6 8" xfId="3375"/>
    <cellStyle name="Milliers 2 4 6 9" xfId="4678"/>
    <cellStyle name="Milliers 2 4 7" xfId="251"/>
    <cellStyle name="Milliers 2 4 7 2" xfId="756"/>
    <cellStyle name="Milliers 2 4 7 2 2" xfId="2608"/>
    <cellStyle name="Milliers 2 4 7 2 2 2" xfId="3385"/>
    <cellStyle name="Milliers 2 4 7 2 2 3" xfId="4688"/>
    <cellStyle name="Milliers 2 4 7 2 3" xfId="1634"/>
    <cellStyle name="Milliers 2 4 7 2 4" xfId="3384"/>
    <cellStyle name="Milliers 2 4 7 2 5" xfId="4687"/>
    <cellStyle name="Milliers 2 4 7 3" xfId="2110"/>
    <cellStyle name="Milliers 2 4 7 3 2" xfId="3386"/>
    <cellStyle name="Milliers 2 4 7 3 3" xfId="4689"/>
    <cellStyle name="Milliers 2 4 7 4" xfId="1090"/>
    <cellStyle name="Milliers 2 4 7 5" xfId="2953"/>
    <cellStyle name="Milliers 2 4 7 6" xfId="3383"/>
    <cellStyle name="Milliers 2 4 7 7" xfId="4686"/>
    <cellStyle name="Milliers 2 4 8" xfId="381"/>
    <cellStyle name="Milliers 2 4 8 2" xfId="1763"/>
    <cellStyle name="Milliers 2 4 8 2 2" xfId="3388"/>
    <cellStyle name="Milliers 2 4 8 2 3" xfId="4691"/>
    <cellStyle name="Milliers 2 4 8 3" xfId="2239"/>
    <cellStyle name="Milliers 2 4 8 4" xfId="1219"/>
    <cellStyle name="Milliers 2 4 8 5" xfId="3387"/>
    <cellStyle name="Milliers 2 4 8 6" xfId="4690"/>
    <cellStyle name="Milliers 2 4 9" xfId="422"/>
    <cellStyle name="Milliers 2 4 9 2" xfId="2280"/>
    <cellStyle name="Milliers 2 4 9 3" xfId="1456"/>
    <cellStyle name="Milliers 2 4 9 4" xfId="3389"/>
    <cellStyle name="Milliers 2 4 9 5" xfId="4692"/>
    <cellStyle name="Milliers 2 5" xfId="44"/>
    <cellStyle name="Milliers 2 5 10" xfId="930"/>
    <cellStyle name="Milliers 2 5 11" xfId="2800"/>
    <cellStyle name="Milliers 2 5 12" xfId="3100"/>
    <cellStyle name="Milliers 2 5 13" xfId="3390"/>
    <cellStyle name="Milliers 2 5 14" xfId="4693"/>
    <cellStyle name="Milliers 2 5 2" xfId="111"/>
    <cellStyle name="Milliers 2 5 2 2" xfId="319"/>
    <cellStyle name="Milliers 2 5 2 2 2" xfId="824"/>
    <cellStyle name="Milliers 2 5 2 2 2 2" xfId="2676"/>
    <cellStyle name="Milliers 2 5 2 2 2 2 2" xfId="3394"/>
    <cellStyle name="Milliers 2 5 2 2 2 2 3" xfId="4697"/>
    <cellStyle name="Milliers 2 5 2 2 2 3" xfId="1702"/>
    <cellStyle name="Milliers 2 5 2 2 2 4" xfId="3393"/>
    <cellStyle name="Milliers 2 5 2 2 2 5" xfId="4696"/>
    <cellStyle name="Milliers 2 5 2 2 3" xfId="2178"/>
    <cellStyle name="Milliers 2 5 2 2 3 2" xfId="3395"/>
    <cellStyle name="Milliers 2 5 2 2 3 3" xfId="4698"/>
    <cellStyle name="Milliers 2 5 2 2 4" xfId="1158"/>
    <cellStyle name="Milliers 2 5 2 2 5" xfId="3021"/>
    <cellStyle name="Milliers 2 5 2 2 6" xfId="3392"/>
    <cellStyle name="Milliers 2 5 2 2 7" xfId="4695"/>
    <cellStyle name="Milliers 2 5 2 3" xfId="490"/>
    <cellStyle name="Milliers 2 5 2 3 2" xfId="2348"/>
    <cellStyle name="Milliers 2 5 2 3 2 2" xfId="3397"/>
    <cellStyle name="Milliers 2 5 2 3 2 3" xfId="4700"/>
    <cellStyle name="Milliers 2 5 2 3 3" xfId="1524"/>
    <cellStyle name="Milliers 2 5 2 3 4" xfId="3396"/>
    <cellStyle name="Milliers 2 5 2 3 5" xfId="4699"/>
    <cellStyle name="Milliers 2 5 2 4" xfId="662"/>
    <cellStyle name="Milliers 2 5 2 4 2" xfId="2517"/>
    <cellStyle name="Milliers 2 5 2 4 3" xfId="3398"/>
    <cellStyle name="Milliers 2 5 2 4 4" xfId="4701"/>
    <cellStyle name="Milliers 2 5 2 5" xfId="2019"/>
    <cellStyle name="Milliers 2 5 2 6" xfId="994"/>
    <cellStyle name="Milliers 2 5 2 7" xfId="2864"/>
    <cellStyle name="Milliers 2 5 2 8" xfId="3391"/>
    <cellStyle name="Milliers 2 5 2 9" xfId="4694"/>
    <cellStyle name="Milliers 2 5 3" xfId="162"/>
    <cellStyle name="Milliers 2 5 3 2" xfId="370"/>
    <cellStyle name="Milliers 2 5 3 2 2" xfId="874"/>
    <cellStyle name="Milliers 2 5 3 2 2 2" xfId="2726"/>
    <cellStyle name="Milliers 2 5 3 2 2 2 2" xfId="3402"/>
    <cellStyle name="Milliers 2 5 3 2 2 2 3" xfId="4705"/>
    <cellStyle name="Milliers 2 5 3 2 2 3" xfId="1752"/>
    <cellStyle name="Milliers 2 5 3 2 2 4" xfId="3401"/>
    <cellStyle name="Milliers 2 5 3 2 2 5" xfId="4704"/>
    <cellStyle name="Milliers 2 5 3 2 3" xfId="2228"/>
    <cellStyle name="Milliers 2 5 3 2 3 2" xfId="3403"/>
    <cellStyle name="Milliers 2 5 3 2 3 3" xfId="4706"/>
    <cellStyle name="Milliers 2 5 3 2 4" xfId="1208"/>
    <cellStyle name="Milliers 2 5 3 2 5" xfId="3071"/>
    <cellStyle name="Milliers 2 5 3 2 6" xfId="3400"/>
    <cellStyle name="Milliers 2 5 3 2 7" xfId="4703"/>
    <cellStyle name="Milliers 2 5 3 3" xfId="540"/>
    <cellStyle name="Milliers 2 5 3 3 2" xfId="2398"/>
    <cellStyle name="Milliers 2 5 3 3 2 2" xfId="3405"/>
    <cellStyle name="Milliers 2 5 3 3 2 3" xfId="4708"/>
    <cellStyle name="Milliers 2 5 3 3 3" xfId="1574"/>
    <cellStyle name="Milliers 2 5 3 3 4" xfId="3404"/>
    <cellStyle name="Milliers 2 5 3 3 5" xfId="4707"/>
    <cellStyle name="Milliers 2 5 3 4" xfId="712"/>
    <cellStyle name="Milliers 2 5 3 4 2" xfId="2567"/>
    <cellStyle name="Milliers 2 5 3 4 3" xfId="3406"/>
    <cellStyle name="Milliers 2 5 3 4 4" xfId="4709"/>
    <cellStyle name="Milliers 2 5 3 5" xfId="2069"/>
    <cellStyle name="Milliers 2 5 3 6" xfId="1044"/>
    <cellStyle name="Milliers 2 5 3 7" xfId="2914"/>
    <cellStyle name="Milliers 2 5 3 8" xfId="3399"/>
    <cellStyle name="Milliers 2 5 3 9" xfId="4702"/>
    <cellStyle name="Milliers 2 5 4" xfId="255"/>
    <cellStyle name="Milliers 2 5 4 2" xfId="760"/>
    <cellStyle name="Milliers 2 5 4 2 2" xfId="2612"/>
    <cellStyle name="Milliers 2 5 4 2 2 2" xfId="3409"/>
    <cellStyle name="Milliers 2 5 4 2 2 3" xfId="4712"/>
    <cellStyle name="Milliers 2 5 4 2 3" xfId="1638"/>
    <cellStyle name="Milliers 2 5 4 2 4" xfId="3408"/>
    <cellStyle name="Milliers 2 5 4 2 5" xfId="4711"/>
    <cellStyle name="Milliers 2 5 4 3" xfId="2114"/>
    <cellStyle name="Milliers 2 5 4 3 2" xfId="3410"/>
    <cellStyle name="Milliers 2 5 4 3 3" xfId="4713"/>
    <cellStyle name="Milliers 2 5 4 4" xfId="1094"/>
    <cellStyle name="Milliers 2 5 4 5" xfId="2957"/>
    <cellStyle name="Milliers 2 5 4 6" xfId="3407"/>
    <cellStyle name="Milliers 2 5 4 7" xfId="4710"/>
    <cellStyle name="Milliers 2 5 5" xfId="382"/>
    <cellStyle name="Milliers 2 5 5 2" xfId="1764"/>
    <cellStyle name="Milliers 2 5 5 2 2" xfId="3412"/>
    <cellStyle name="Milliers 2 5 5 2 3" xfId="4715"/>
    <cellStyle name="Milliers 2 5 5 3" xfId="2240"/>
    <cellStyle name="Milliers 2 5 5 4" xfId="1220"/>
    <cellStyle name="Milliers 2 5 5 5" xfId="3411"/>
    <cellStyle name="Milliers 2 5 5 6" xfId="4714"/>
    <cellStyle name="Milliers 2 5 6" xfId="426"/>
    <cellStyle name="Milliers 2 5 6 2" xfId="2284"/>
    <cellStyle name="Milliers 2 5 6 3" xfId="1460"/>
    <cellStyle name="Milliers 2 5 6 4" xfId="3413"/>
    <cellStyle name="Milliers 2 5 6 5" xfId="4716"/>
    <cellStyle name="Milliers 2 5 7" xfId="554"/>
    <cellStyle name="Milliers 2 5 7 2" xfId="2410"/>
    <cellStyle name="Milliers 2 5 8" xfId="598"/>
    <cellStyle name="Milliers 2 5 8 2" xfId="2453"/>
    <cellStyle name="Milliers 2 5 9" xfId="1955"/>
    <cellStyle name="Milliers 2 6" xfId="43"/>
    <cellStyle name="Milliers 2 6 10" xfId="3414"/>
    <cellStyle name="Milliers 2 6 11" xfId="4717"/>
    <cellStyle name="Milliers 2 6 2" xfId="110"/>
    <cellStyle name="Milliers 2 6 2 2" xfId="318"/>
    <cellStyle name="Milliers 2 6 2 2 2" xfId="823"/>
    <cellStyle name="Milliers 2 6 2 2 2 2" xfId="2675"/>
    <cellStyle name="Milliers 2 6 2 2 2 2 2" xfId="3418"/>
    <cellStyle name="Milliers 2 6 2 2 2 2 3" xfId="4721"/>
    <cellStyle name="Milliers 2 6 2 2 2 3" xfId="1701"/>
    <cellStyle name="Milliers 2 6 2 2 2 4" xfId="3417"/>
    <cellStyle name="Milliers 2 6 2 2 2 5" xfId="4720"/>
    <cellStyle name="Milliers 2 6 2 2 3" xfId="2177"/>
    <cellStyle name="Milliers 2 6 2 2 3 2" xfId="3419"/>
    <cellStyle name="Milliers 2 6 2 2 3 3" xfId="4722"/>
    <cellStyle name="Milliers 2 6 2 2 4" xfId="1157"/>
    <cellStyle name="Milliers 2 6 2 2 5" xfId="3020"/>
    <cellStyle name="Milliers 2 6 2 2 6" xfId="3416"/>
    <cellStyle name="Milliers 2 6 2 2 7" xfId="4719"/>
    <cellStyle name="Milliers 2 6 2 3" xfId="489"/>
    <cellStyle name="Milliers 2 6 2 3 2" xfId="2347"/>
    <cellStyle name="Milliers 2 6 2 3 2 2" xfId="3421"/>
    <cellStyle name="Milliers 2 6 2 3 2 3" xfId="4724"/>
    <cellStyle name="Milliers 2 6 2 3 3" xfId="1523"/>
    <cellStyle name="Milliers 2 6 2 3 4" xfId="3420"/>
    <cellStyle name="Milliers 2 6 2 3 5" xfId="4723"/>
    <cellStyle name="Milliers 2 6 2 4" xfId="661"/>
    <cellStyle name="Milliers 2 6 2 4 2" xfId="2516"/>
    <cellStyle name="Milliers 2 6 2 4 3" xfId="3422"/>
    <cellStyle name="Milliers 2 6 2 4 4" xfId="4725"/>
    <cellStyle name="Milliers 2 6 2 5" xfId="2018"/>
    <cellStyle name="Milliers 2 6 2 6" xfId="993"/>
    <cellStyle name="Milliers 2 6 2 7" xfId="2863"/>
    <cellStyle name="Milliers 2 6 2 8" xfId="3415"/>
    <cellStyle name="Milliers 2 6 2 9" xfId="4718"/>
    <cellStyle name="Milliers 2 6 3" xfId="254"/>
    <cellStyle name="Milliers 2 6 3 2" xfId="759"/>
    <cellStyle name="Milliers 2 6 3 2 2" xfId="2611"/>
    <cellStyle name="Milliers 2 6 3 2 2 2" xfId="3425"/>
    <cellStyle name="Milliers 2 6 3 2 2 3" xfId="4728"/>
    <cellStyle name="Milliers 2 6 3 2 3" xfId="1637"/>
    <cellStyle name="Milliers 2 6 3 2 4" xfId="3424"/>
    <cellStyle name="Milliers 2 6 3 2 5" xfId="4727"/>
    <cellStyle name="Milliers 2 6 3 3" xfId="2113"/>
    <cellStyle name="Milliers 2 6 3 3 2" xfId="3426"/>
    <cellStyle name="Milliers 2 6 3 3 3" xfId="4729"/>
    <cellStyle name="Milliers 2 6 3 4" xfId="1093"/>
    <cellStyle name="Milliers 2 6 3 5" xfId="2956"/>
    <cellStyle name="Milliers 2 6 3 6" xfId="3423"/>
    <cellStyle name="Milliers 2 6 3 7" xfId="4726"/>
    <cellStyle name="Milliers 2 6 4" xfId="425"/>
    <cellStyle name="Milliers 2 6 4 2" xfId="2283"/>
    <cellStyle name="Milliers 2 6 4 2 2" xfId="3428"/>
    <cellStyle name="Milliers 2 6 4 2 3" xfId="4731"/>
    <cellStyle name="Milliers 2 6 4 3" xfId="1459"/>
    <cellStyle name="Milliers 2 6 4 4" xfId="3427"/>
    <cellStyle name="Milliers 2 6 4 5" xfId="4730"/>
    <cellStyle name="Milliers 2 6 5" xfId="597"/>
    <cellStyle name="Milliers 2 6 5 2" xfId="2452"/>
    <cellStyle name="Milliers 2 6 5 3" xfId="3429"/>
    <cellStyle name="Milliers 2 6 5 4" xfId="4732"/>
    <cellStyle name="Milliers 2 6 6" xfId="1954"/>
    <cellStyle name="Milliers 2 6 7" xfId="929"/>
    <cellStyle name="Milliers 2 6 8" xfId="2799"/>
    <cellStyle name="Milliers 2 6 9" xfId="3099"/>
    <cellStyle name="Milliers 2 7" xfId="78"/>
    <cellStyle name="Milliers 2 7 10" xfId="3430"/>
    <cellStyle name="Milliers 2 7 11" xfId="4733"/>
    <cellStyle name="Milliers 2 7 2" xfId="143"/>
    <cellStyle name="Milliers 2 7 2 2" xfId="351"/>
    <cellStyle name="Milliers 2 7 2 2 2" xfId="856"/>
    <cellStyle name="Milliers 2 7 2 2 2 2" xfId="2708"/>
    <cellStyle name="Milliers 2 7 2 2 2 2 2" xfId="3434"/>
    <cellStyle name="Milliers 2 7 2 2 2 2 3" xfId="4737"/>
    <cellStyle name="Milliers 2 7 2 2 2 3" xfId="1734"/>
    <cellStyle name="Milliers 2 7 2 2 2 4" xfId="3433"/>
    <cellStyle name="Milliers 2 7 2 2 2 5" xfId="4736"/>
    <cellStyle name="Milliers 2 7 2 2 3" xfId="2210"/>
    <cellStyle name="Milliers 2 7 2 2 3 2" xfId="3435"/>
    <cellStyle name="Milliers 2 7 2 2 3 3" xfId="4738"/>
    <cellStyle name="Milliers 2 7 2 2 4" xfId="1190"/>
    <cellStyle name="Milliers 2 7 2 2 5" xfId="3053"/>
    <cellStyle name="Milliers 2 7 2 2 6" xfId="3432"/>
    <cellStyle name="Milliers 2 7 2 2 7" xfId="4735"/>
    <cellStyle name="Milliers 2 7 2 3" xfId="522"/>
    <cellStyle name="Milliers 2 7 2 3 2" xfId="2380"/>
    <cellStyle name="Milliers 2 7 2 3 2 2" xfId="3437"/>
    <cellStyle name="Milliers 2 7 2 3 2 3" xfId="4740"/>
    <cellStyle name="Milliers 2 7 2 3 3" xfId="1556"/>
    <cellStyle name="Milliers 2 7 2 3 4" xfId="3436"/>
    <cellStyle name="Milliers 2 7 2 3 5" xfId="4739"/>
    <cellStyle name="Milliers 2 7 2 4" xfId="694"/>
    <cellStyle name="Milliers 2 7 2 4 2" xfId="2549"/>
    <cellStyle name="Milliers 2 7 2 4 3" xfId="3438"/>
    <cellStyle name="Milliers 2 7 2 4 4" xfId="4741"/>
    <cellStyle name="Milliers 2 7 2 5" xfId="2051"/>
    <cellStyle name="Milliers 2 7 2 6" xfId="1026"/>
    <cellStyle name="Milliers 2 7 2 7" xfId="2896"/>
    <cellStyle name="Milliers 2 7 2 8" xfId="3431"/>
    <cellStyle name="Milliers 2 7 2 9" xfId="4734"/>
    <cellStyle name="Milliers 2 7 3" xfId="287"/>
    <cellStyle name="Milliers 2 7 3 2" xfId="792"/>
    <cellStyle name="Milliers 2 7 3 2 2" xfId="2644"/>
    <cellStyle name="Milliers 2 7 3 2 2 2" xfId="3441"/>
    <cellStyle name="Milliers 2 7 3 2 2 3" xfId="4744"/>
    <cellStyle name="Milliers 2 7 3 2 3" xfId="1670"/>
    <cellStyle name="Milliers 2 7 3 2 4" xfId="3440"/>
    <cellStyle name="Milliers 2 7 3 2 5" xfId="4743"/>
    <cellStyle name="Milliers 2 7 3 3" xfId="2146"/>
    <cellStyle name="Milliers 2 7 3 3 2" xfId="3442"/>
    <cellStyle name="Milliers 2 7 3 3 3" xfId="4745"/>
    <cellStyle name="Milliers 2 7 3 4" xfId="1126"/>
    <cellStyle name="Milliers 2 7 3 5" xfId="2989"/>
    <cellStyle name="Milliers 2 7 3 6" xfId="3439"/>
    <cellStyle name="Milliers 2 7 3 7" xfId="4742"/>
    <cellStyle name="Milliers 2 7 4" xfId="458"/>
    <cellStyle name="Milliers 2 7 4 2" xfId="2316"/>
    <cellStyle name="Milliers 2 7 4 2 2" xfId="3444"/>
    <cellStyle name="Milliers 2 7 4 2 3" xfId="4747"/>
    <cellStyle name="Milliers 2 7 4 3" xfId="1492"/>
    <cellStyle name="Milliers 2 7 4 4" xfId="3443"/>
    <cellStyle name="Milliers 2 7 4 5" xfId="4746"/>
    <cellStyle name="Milliers 2 7 5" xfId="630"/>
    <cellStyle name="Milliers 2 7 5 2" xfId="2485"/>
    <cellStyle name="Milliers 2 7 5 3" xfId="3445"/>
    <cellStyle name="Milliers 2 7 5 4" xfId="4748"/>
    <cellStyle name="Milliers 2 7 6" xfId="1987"/>
    <cellStyle name="Milliers 2 7 7" xfId="962"/>
    <cellStyle name="Milliers 2 7 8" xfId="2832"/>
    <cellStyle name="Milliers 2 7 9" xfId="3132"/>
    <cellStyle name="Milliers 2 8" xfId="24"/>
    <cellStyle name="Milliers 2 8 2" xfId="236"/>
    <cellStyle name="Milliers 2 8 2 2" xfId="741"/>
    <cellStyle name="Milliers 2 8 2 2 2" xfId="2593"/>
    <cellStyle name="Milliers 2 8 2 2 2 2" xfId="3449"/>
    <cellStyle name="Milliers 2 8 2 2 2 3" xfId="4752"/>
    <cellStyle name="Milliers 2 8 2 2 3" xfId="1619"/>
    <cellStyle name="Milliers 2 8 2 2 4" xfId="3448"/>
    <cellStyle name="Milliers 2 8 2 2 5" xfId="4751"/>
    <cellStyle name="Milliers 2 8 2 3" xfId="2095"/>
    <cellStyle name="Milliers 2 8 2 3 2" xfId="3450"/>
    <cellStyle name="Milliers 2 8 2 3 3" xfId="4753"/>
    <cellStyle name="Milliers 2 8 2 4" xfId="1075"/>
    <cellStyle name="Milliers 2 8 2 5" xfId="2938"/>
    <cellStyle name="Milliers 2 8 2 6" xfId="3447"/>
    <cellStyle name="Milliers 2 8 2 7" xfId="4750"/>
    <cellStyle name="Milliers 2 8 3" xfId="407"/>
    <cellStyle name="Milliers 2 8 3 2" xfId="2265"/>
    <cellStyle name="Milliers 2 8 3 2 2" xfId="3452"/>
    <cellStyle name="Milliers 2 8 3 2 3" xfId="4755"/>
    <cellStyle name="Milliers 2 8 3 3" xfId="1441"/>
    <cellStyle name="Milliers 2 8 3 4" xfId="3451"/>
    <cellStyle name="Milliers 2 8 3 5" xfId="4754"/>
    <cellStyle name="Milliers 2 8 4" xfId="579"/>
    <cellStyle name="Milliers 2 8 4 2" xfId="2434"/>
    <cellStyle name="Milliers 2 8 4 3" xfId="3453"/>
    <cellStyle name="Milliers 2 8 4 4" xfId="4756"/>
    <cellStyle name="Milliers 2 8 5" xfId="1936"/>
    <cellStyle name="Milliers 2 8 6" xfId="911"/>
    <cellStyle name="Milliers 2 8 7" xfId="2781"/>
    <cellStyle name="Milliers 2 8 8" xfId="3446"/>
    <cellStyle name="Milliers 2 8 9" xfId="4749"/>
    <cellStyle name="Milliers 2 9" xfId="92"/>
    <cellStyle name="Milliers 2 9 2" xfId="300"/>
    <cellStyle name="Milliers 2 9 2 2" xfId="805"/>
    <cellStyle name="Milliers 2 9 2 2 2" xfId="2657"/>
    <cellStyle name="Milliers 2 9 2 2 2 2" xfId="3457"/>
    <cellStyle name="Milliers 2 9 2 2 2 3" xfId="4760"/>
    <cellStyle name="Milliers 2 9 2 2 3" xfId="1683"/>
    <cellStyle name="Milliers 2 9 2 2 4" xfId="3456"/>
    <cellStyle name="Milliers 2 9 2 2 5" xfId="4759"/>
    <cellStyle name="Milliers 2 9 2 3" xfId="2159"/>
    <cellStyle name="Milliers 2 9 2 3 2" xfId="3458"/>
    <cellStyle name="Milliers 2 9 2 3 3" xfId="4761"/>
    <cellStyle name="Milliers 2 9 2 4" xfId="1139"/>
    <cellStyle name="Milliers 2 9 2 5" xfId="3002"/>
    <cellStyle name="Milliers 2 9 2 6" xfId="3455"/>
    <cellStyle name="Milliers 2 9 2 7" xfId="4758"/>
    <cellStyle name="Milliers 2 9 3" xfId="471"/>
    <cellStyle name="Milliers 2 9 3 2" xfId="2329"/>
    <cellStyle name="Milliers 2 9 3 2 2" xfId="3460"/>
    <cellStyle name="Milliers 2 9 3 2 3" xfId="4763"/>
    <cellStyle name="Milliers 2 9 3 3" xfId="1505"/>
    <cellStyle name="Milliers 2 9 3 4" xfId="3459"/>
    <cellStyle name="Milliers 2 9 3 5" xfId="4762"/>
    <cellStyle name="Milliers 2 9 4" xfId="643"/>
    <cellStyle name="Milliers 2 9 4 2" xfId="2498"/>
    <cellStyle name="Milliers 2 9 4 3" xfId="3461"/>
    <cellStyle name="Milliers 2 9 4 4" xfId="4764"/>
    <cellStyle name="Milliers 2 9 5" xfId="2000"/>
    <cellStyle name="Milliers 2 9 6" xfId="975"/>
    <cellStyle name="Milliers 2 9 7" xfId="2845"/>
    <cellStyle name="Milliers 2 9 8" xfId="3454"/>
    <cellStyle name="Milliers 2 9 9" xfId="4757"/>
    <cellStyle name="Milliers 20" xfId="3462"/>
    <cellStyle name="Milliers 20 2" xfId="4765"/>
    <cellStyle name="Milliers 21" xfId="3463"/>
    <cellStyle name="Milliers 21 2" xfId="4766"/>
    <cellStyle name="Milliers 22" xfId="3464"/>
    <cellStyle name="Milliers 22 2" xfId="4767"/>
    <cellStyle name="Milliers 23" xfId="3465"/>
    <cellStyle name="Milliers 23 2" xfId="4768"/>
    <cellStyle name="Milliers 24" xfId="3466"/>
    <cellStyle name="Milliers 24 2" xfId="4769"/>
    <cellStyle name="Milliers 25" xfId="3467"/>
    <cellStyle name="Milliers 25 2" xfId="4770"/>
    <cellStyle name="Milliers 26" xfId="3468"/>
    <cellStyle name="Milliers 26 2" xfId="4771"/>
    <cellStyle name="Milliers 27" xfId="3153"/>
    <cellStyle name="Milliers 27 2" xfId="4456"/>
    <cellStyle name="Milliers 28" xfId="3469"/>
    <cellStyle name="Milliers 29" xfId="3470"/>
    <cellStyle name="Milliers 29 2" xfId="4772"/>
    <cellStyle name="Milliers 3" xfId="28"/>
    <cellStyle name="Milliers 3 2" xfId="163"/>
    <cellStyle name="Milliers 3 2 2" xfId="5881"/>
    <cellStyle name="Milliers 3 2 3" xfId="5880"/>
    <cellStyle name="Milliers 3 3" xfId="3471"/>
    <cellStyle name="Milliers 3 3 2" xfId="4773"/>
    <cellStyle name="Milliers 3 3 3" xfId="5882"/>
    <cellStyle name="Milliers 3 4" xfId="3472"/>
    <cellStyle name="Milliers 3 5" xfId="5879"/>
    <cellStyle name="Milliers 30" xfId="3473"/>
    <cellStyle name="Milliers 30 2" xfId="4774"/>
    <cellStyle name="Milliers 31" xfId="5978"/>
    <cellStyle name="Milliers 32" xfId="5982"/>
    <cellStyle name="Milliers 33" xfId="5979"/>
    <cellStyle name="Milliers 34" xfId="5983"/>
    <cellStyle name="Milliers 35" xfId="5977"/>
    <cellStyle name="Milliers 36" xfId="5975"/>
    <cellStyle name="Milliers 37" xfId="5967"/>
    <cellStyle name="Milliers 38" xfId="5973"/>
    <cellStyle name="Milliers 39" xfId="5972"/>
    <cellStyle name="Milliers 4" xfId="203"/>
    <cellStyle name="Milliers 4 2" xfId="722"/>
    <cellStyle name="Milliers 4 2 2" xfId="3474"/>
    <cellStyle name="Milliers 4 2 3" xfId="4775"/>
    <cellStyle name="Milliers 4 3" xfId="1055"/>
    <cellStyle name="Milliers 4 3 2" xfId="3475"/>
    <cellStyle name="Milliers 4 4" xfId="5883"/>
    <cellStyle name="Milliers 40" xfId="5971"/>
    <cellStyle name="Milliers 41" xfId="5744"/>
    <cellStyle name="Milliers 42" xfId="5927"/>
    <cellStyle name="Milliers 43" xfId="5986"/>
    <cellStyle name="Milliers 44" xfId="5984"/>
    <cellStyle name="Milliers 45" xfId="5981"/>
    <cellStyle name="Milliers 46" xfId="5985"/>
    <cellStyle name="Milliers 47" xfId="5980"/>
    <cellStyle name="Milliers 48" xfId="5976"/>
    <cellStyle name="Milliers 49" xfId="5987"/>
    <cellStyle name="Milliers 5" xfId="881"/>
    <cellStyle name="Milliers 5 2" xfId="2733"/>
    <cellStyle name="Milliers 5 2 2" xfId="3478"/>
    <cellStyle name="Milliers 5 2 2 2" xfId="4778"/>
    <cellStyle name="Milliers 5 2 3" xfId="3477"/>
    <cellStyle name="Milliers 5 2 4" xfId="4777"/>
    <cellStyle name="Milliers 5 3" xfId="893"/>
    <cellStyle name="Milliers 5 3 2" xfId="3479"/>
    <cellStyle name="Milliers 5 3 3" xfId="4779"/>
    <cellStyle name="Milliers 5 4" xfId="3078"/>
    <cellStyle name="Milliers 5 4 2" xfId="3480"/>
    <cellStyle name="Milliers 5 4 3" xfId="4780"/>
    <cellStyle name="Milliers 5 5" xfId="3476"/>
    <cellStyle name="Milliers 5 6" xfId="4776"/>
    <cellStyle name="Milliers 5 7" xfId="5884"/>
    <cellStyle name="Milliers 50" xfId="5988"/>
    <cellStyle name="Milliers 51" xfId="5989"/>
    <cellStyle name="Milliers 52" xfId="5990"/>
    <cellStyle name="Milliers 53" xfId="5991"/>
    <cellStyle name="Milliers 54" xfId="5992"/>
    <cellStyle name="Milliers 55" xfId="5993"/>
    <cellStyle name="Milliers 56" xfId="5994"/>
    <cellStyle name="Milliers 57" xfId="5998"/>
    <cellStyle name="Milliers 58" xfId="5996"/>
    <cellStyle name="Milliers 59" xfId="5997"/>
    <cellStyle name="Milliers 6" xfId="2077"/>
    <cellStyle name="Milliers 6 2" xfId="3481"/>
    <cellStyle name="Milliers 6 2 2" xfId="4781"/>
    <cellStyle name="Milliers 6 3" xfId="3482"/>
    <cellStyle name="Milliers 6 4" xfId="5885"/>
    <cellStyle name="Milliers 60" xfId="5995"/>
    <cellStyle name="Milliers 61" xfId="5999"/>
    <cellStyle name="Milliers 62" xfId="6000"/>
    <cellStyle name="Milliers 63" xfId="6001"/>
    <cellStyle name="Milliers 64" xfId="6002"/>
    <cellStyle name="Milliers 65" xfId="6003"/>
    <cellStyle name="Milliers 66" xfId="6004"/>
    <cellStyle name="Milliers 67" xfId="6005"/>
    <cellStyle name="Milliers 68" xfId="6006"/>
    <cellStyle name="Milliers 69" xfId="6007"/>
    <cellStyle name="Milliers 7" xfId="3483"/>
    <cellStyle name="Milliers 7 2" xfId="4782"/>
    <cellStyle name="Milliers 7 2 2" xfId="5887"/>
    <cellStyle name="Milliers 7 3" xfId="5886"/>
    <cellStyle name="Milliers 70" xfId="6008"/>
    <cellStyle name="Milliers 71" xfId="6009"/>
    <cellStyle name="Milliers 72" xfId="6010"/>
    <cellStyle name="Milliers 73" xfId="6011"/>
    <cellStyle name="Milliers 74" xfId="6012"/>
    <cellStyle name="Milliers 75" xfId="6013"/>
    <cellStyle name="Milliers 76" xfId="6014"/>
    <cellStyle name="Milliers 77" xfId="6015"/>
    <cellStyle name="Milliers 78" xfId="6016"/>
    <cellStyle name="Milliers 79" xfId="6017"/>
    <cellStyle name="Milliers 8" xfId="3484"/>
    <cellStyle name="Milliers 8 2" xfId="4783"/>
    <cellStyle name="Milliers 8 2 2" xfId="5889"/>
    <cellStyle name="Milliers 8 3" xfId="5890"/>
    <cellStyle name="Milliers 8 4" xfId="5891"/>
    <cellStyle name="Milliers 8 5" xfId="5888"/>
    <cellStyle name="Milliers 80" xfId="6018"/>
    <cellStyle name="Milliers 81" xfId="6019"/>
    <cellStyle name="Milliers 82" xfId="6020"/>
    <cellStyle name="Milliers 9" xfId="3485"/>
    <cellStyle name="Milliers 9 2" xfId="4784"/>
    <cellStyle name="Milliers 9 2 2" xfId="5893"/>
    <cellStyle name="Milliers 9 3" xfId="5892"/>
    <cellStyle name="Monétaire 2" xfId="3486"/>
    <cellStyle name="Monétaire 2 2" xfId="4785"/>
    <cellStyle name="Neutral" xfId="5894"/>
    <cellStyle name="Neutral 2" xfId="5895"/>
    <cellStyle name="Neutral_08 OUVERTURE NOVEMBRE 2012." xfId="5896"/>
    <cellStyle name="Neutre 2" xfId="204"/>
    <cellStyle name="Normal" xfId="0" builtinId="0"/>
    <cellStyle name="Normal 10" xfId="5"/>
    <cellStyle name="Normal 10 10" xfId="5897"/>
    <cellStyle name="Normal 10 2" xfId="220"/>
    <cellStyle name="Normal 10 2 2" xfId="724"/>
    <cellStyle name="Normal 10 2 2 2" xfId="2577"/>
    <cellStyle name="Normal 10 2 2 2 2" xfId="3490"/>
    <cellStyle name="Normal 10 2 2 2 3" xfId="4789"/>
    <cellStyle name="Normal 10 2 2 3" xfId="1603"/>
    <cellStyle name="Normal 10 2 2 4" xfId="3489"/>
    <cellStyle name="Normal 10 2 2 5" xfId="4788"/>
    <cellStyle name="Normal 10 2 3" xfId="2079"/>
    <cellStyle name="Normal 10 2 3 2" xfId="3491"/>
    <cellStyle name="Normal 10 2 3 3" xfId="4790"/>
    <cellStyle name="Normal 10 2 4" xfId="1059"/>
    <cellStyle name="Normal 10 2 5" xfId="2922"/>
    <cellStyle name="Normal 10 2 6" xfId="3488"/>
    <cellStyle name="Normal 10 2 7" xfId="4787"/>
    <cellStyle name="Normal 10 3" xfId="391"/>
    <cellStyle name="Normal 10 3 2" xfId="2249"/>
    <cellStyle name="Normal 10 3 2 2" xfId="3493"/>
    <cellStyle name="Normal 10 3 2 3" xfId="4792"/>
    <cellStyle name="Normal 10 3 3" xfId="1424"/>
    <cellStyle name="Normal 10 3 4" xfId="3492"/>
    <cellStyle name="Normal 10 3 5" xfId="4791"/>
    <cellStyle name="Normal 10 4" xfId="561"/>
    <cellStyle name="Normal 10 4 2" xfId="2417"/>
    <cellStyle name="Normal 10 4 3" xfId="3494"/>
    <cellStyle name="Normal 10 4 4" xfId="4793"/>
    <cellStyle name="Normal 10 5" xfId="1920"/>
    <cellStyle name="Normal 10 6" xfId="895"/>
    <cellStyle name="Normal 10 7" xfId="2765"/>
    <cellStyle name="Normal 10 8" xfId="3487"/>
    <cellStyle name="Normal 10 9" xfId="4786"/>
    <cellStyle name="Normal 11" xfId="6"/>
    <cellStyle name="Normal 11 10" xfId="5898"/>
    <cellStyle name="Normal 11 2" xfId="221"/>
    <cellStyle name="Normal 11 2 2" xfId="725"/>
    <cellStyle name="Normal 11 2 2 2" xfId="2578"/>
    <cellStyle name="Normal 11 2 2 2 2" xfId="3498"/>
    <cellStyle name="Normal 11 2 2 2 3" xfId="4797"/>
    <cellStyle name="Normal 11 2 2 3" xfId="1604"/>
    <cellStyle name="Normal 11 2 2 4" xfId="3497"/>
    <cellStyle name="Normal 11 2 2 5" xfId="4796"/>
    <cellStyle name="Normal 11 2 3" xfId="2080"/>
    <cellStyle name="Normal 11 2 3 2" xfId="3499"/>
    <cellStyle name="Normal 11 2 3 3" xfId="4798"/>
    <cellStyle name="Normal 11 2 4" xfId="1060"/>
    <cellStyle name="Normal 11 2 5" xfId="2923"/>
    <cellStyle name="Normal 11 2 6" xfId="3496"/>
    <cellStyle name="Normal 11 2 7" xfId="4795"/>
    <cellStyle name="Normal 11 3" xfId="392"/>
    <cellStyle name="Normal 11 3 2" xfId="2250"/>
    <cellStyle name="Normal 11 3 2 2" xfId="3501"/>
    <cellStyle name="Normal 11 3 2 3" xfId="4800"/>
    <cellStyle name="Normal 11 3 3" xfId="1425"/>
    <cellStyle name="Normal 11 3 4" xfId="3500"/>
    <cellStyle name="Normal 11 3 5" xfId="4799"/>
    <cellStyle name="Normal 11 4" xfId="562"/>
    <cellStyle name="Normal 11 4 2" xfId="2418"/>
    <cellStyle name="Normal 11 4 3" xfId="3502"/>
    <cellStyle name="Normal 11 4 4" xfId="4801"/>
    <cellStyle name="Normal 11 5" xfId="1921"/>
    <cellStyle name="Normal 11 6" xfId="896"/>
    <cellStyle name="Normal 11 7" xfId="2766"/>
    <cellStyle name="Normal 11 8" xfId="3495"/>
    <cellStyle name="Normal 11 9" xfId="4794"/>
    <cellStyle name="Normal 12" xfId="7"/>
    <cellStyle name="Normal 12 2" xfId="222"/>
    <cellStyle name="Normal 12 2 2" xfId="726"/>
    <cellStyle name="Normal 12 2 2 2" xfId="2579"/>
    <cellStyle name="Normal 12 2 2 2 2" xfId="3506"/>
    <cellStyle name="Normal 12 2 2 2 3" xfId="4805"/>
    <cellStyle name="Normal 12 2 2 3" xfId="1605"/>
    <cellStyle name="Normal 12 2 2 4" xfId="3505"/>
    <cellStyle name="Normal 12 2 2 5" xfId="4804"/>
    <cellStyle name="Normal 12 2 3" xfId="2081"/>
    <cellStyle name="Normal 12 2 3 2" xfId="3507"/>
    <cellStyle name="Normal 12 2 3 3" xfId="4806"/>
    <cellStyle name="Normal 12 2 4" xfId="1061"/>
    <cellStyle name="Normal 12 2 5" xfId="2924"/>
    <cellStyle name="Normal 12 2 6" xfId="3504"/>
    <cellStyle name="Normal 12 2 7" xfId="4803"/>
    <cellStyle name="Normal 12 3" xfId="393"/>
    <cellStyle name="Normal 12 3 2" xfId="2251"/>
    <cellStyle name="Normal 12 3 2 2" xfId="3509"/>
    <cellStyle name="Normal 12 3 2 3" xfId="4808"/>
    <cellStyle name="Normal 12 3 3" xfId="1426"/>
    <cellStyle name="Normal 12 3 4" xfId="3508"/>
    <cellStyle name="Normal 12 3 5" xfId="4807"/>
    <cellStyle name="Normal 12 4" xfId="563"/>
    <cellStyle name="Normal 12 4 2" xfId="2419"/>
    <cellStyle name="Normal 12 4 3" xfId="3510"/>
    <cellStyle name="Normal 12 4 4" xfId="4809"/>
    <cellStyle name="Normal 12 5" xfId="1922"/>
    <cellStyle name="Normal 12 6" xfId="897"/>
    <cellStyle name="Normal 12 7" xfId="2767"/>
    <cellStyle name="Normal 12 8" xfId="3503"/>
    <cellStyle name="Normal 12 9" xfId="4802"/>
    <cellStyle name="Normal 13" xfId="8"/>
    <cellStyle name="Normal 13 2" xfId="223"/>
    <cellStyle name="Normal 13 2 2" xfId="727"/>
    <cellStyle name="Normal 13 2 2 2" xfId="2580"/>
    <cellStyle name="Normal 13 2 2 2 2" xfId="3514"/>
    <cellStyle name="Normal 13 2 2 2 3" xfId="4813"/>
    <cellStyle name="Normal 13 2 2 3" xfId="1606"/>
    <cellStyle name="Normal 13 2 2 4" xfId="3513"/>
    <cellStyle name="Normal 13 2 2 5" xfId="4812"/>
    <cellStyle name="Normal 13 2 3" xfId="2082"/>
    <cellStyle name="Normal 13 2 3 2" xfId="3515"/>
    <cellStyle name="Normal 13 2 3 3" xfId="4814"/>
    <cellStyle name="Normal 13 2 4" xfId="1062"/>
    <cellStyle name="Normal 13 2 5" xfId="2925"/>
    <cellStyle name="Normal 13 2 6" xfId="3512"/>
    <cellStyle name="Normal 13 2 7" xfId="4811"/>
    <cellStyle name="Normal 13 3" xfId="394"/>
    <cellStyle name="Normal 13 3 2" xfId="884"/>
    <cellStyle name="Normal 13 3 2 2" xfId="2735"/>
    <cellStyle name="Normal 13 3 2 2 2" xfId="3518"/>
    <cellStyle name="Normal 13 3 2 2 3" xfId="4817"/>
    <cellStyle name="Normal 13 3 2 3" xfId="3517"/>
    <cellStyle name="Normal 13 3 2 4" xfId="4816"/>
    <cellStyle name="Normal 13 3 3" xfId="2252"/>
    <cellStyle name="Normal 13 3 3 2" xfId="3519"/>
    <cellStyle name="Normal 13 3 3 3" xfId="4818"/>
    <cellStyle name="Normal 13 3 4" xfId="1427"/>
    <cellStyle name="Normal 13 3 5" xfId="3080"/>
    <cellStyle name="Normal 13 3 6" xfId="3516"/>
    <cellStyle name="Normal 13 3 7" xfId="4815"/>
    <cellStyle name="Normal 13 4" xfId="564"/>
    <cellStyle name="Normal 13 4 2" xfId="2420"/>
    <cellStyle name="Normal 13 4 2 2" xfId="3521"/>
    <cellStyle name="Normal 13 4 2 3" xfId="4820"/>
    <cellStyle name="Normal 13 4 3" xfId="3520"/>
    <cellStyle name="Normal 13 4 4" xfId="4819"/>
    <cellStyle name="Normal 13 5" xfId="1923"/>
    <cellStyle name="Normal 13 5 2" xfId="3148"/>
    <cellStyle name="Normal 13 5 3" xfId="4452"/>
    <cellStyle name="Normal 13 6" xfId="898"/>
    <cellStyle name="Normal 13 7" xfId="2768"/>
    <cellStyle name="Normal 13 8" xfId="3511"/>
    <cellStyle name="Normal 13 9" xfId="4810"/>
    <cellStyle name="Normal 14" xfId="9"/>
    <cellStyle name="Normal 14 2" xfId="224"/>
    <cellStyle name="Normal 14 2 2" xfId="728"/>
    <cellStyle name="Normal 14 2 2 2" xfId="2581"/>
    <cellStyle name="Normal 14 2 2 2 2" xfId="3525"/>
    <cellStyle name="Normal 14 2 2 2 3" xfId="4824"/>
    <cellStyle name="Normal 14 2 2 3" xfId="1607"/>
    <cellStyle name="Normal 14 2 2 4" xfId="3524"/>
    <cellStyle name="Normal 14 2 2 5" xfId="4823"/>
    <cellStyle name="Normal 14 2 3" xfId="2083"/>
    <cellStyle name="Normal 14 2 3 2" xfId="3526"/>
    <cellStyle name="Normal 14 2 3 3" xfId="4825"/>
    <cellStyle name="Normal 14 2 4" xfId="1063"/>
    <cellStyle name="Normal 14 2 5" xfId="2926"/>
    <cellStyle name="Normal 14 2 6" xfId="3523"/>
    <cellStyle name="Normal 14 2 7" xfId="4822"/>
    <cellStyle name="Normal 14 3" xfId="395"/>
    <cellStyle name="Normal 14 3 2" xfId="2253"/>
    <cellStyle name="Normal 14 3 2 2" xfId="3528"/>
    <cellStyle name="Normal 14 3 2 3" xfId="4827"/>
    <cellStyle name="Normal 14 3 3" xfId="1428"/>
    <cellStyle name="Normal 14 3 4" xfId="3527"/>
    <cellStyle name="Normal 14 3 5" xfId="4826"/>
    <cellStyle name="Normal 14 4" xfId="565"/>
    <cellStyle name="Normal 14 4 2" xfId="2421"/>
    <cellStyle name="Normal 14 4 3" xfId="3529"/>
    <cellStyle name="Normal 14 4 4" xfId="4828"/>
    <cellStyle name="Normal 14 5" xfId="1924"/>
    <cellStyle name="Normal 14 6" xfId="899"/>
    <cellStyle name="Normal 14 7" xfId="2769"/>
    <cellStyle name="Normal 14 8" xfId="3522"/>
    <cellStyle name="Normal 14 9" xfId="4821"/>
    <cellStyle name="Normal 15" xfId="10"/>
    <cellStyle name="Normal 15 2" xfId="225"/>
    <cellStyle name="Normal 15 2 2" xfId="729"/>
    <cellStyle name="Normal 15 2 2 2" xfId="2582"/>
    <cellStyle name="Normal 15 2 2 2 2" xfId="3533"/>
    <cellStyle name="Normal 15 2 2 2 3" xfId="4832"/>
    <cellStyle name="Normal 15 2 2 3" xfId="1608"/>
    <cellStyle name="Normal 15 2 2 4" xfId="3532"/>
    <cellStyle name="Normal 15 2 2 5" xfId="4831"/>
    <cellStyle name="Normal 15 2 3" xfId="2084"/>
    <cellStyle name="Normal 15 2 3 2" xfId="3534"/>
    <cellStyle name="Normal 15 2 3 3" xfId="4833"/>
    <cellStyle name="Normal 15 2 4" xfId="1064"/>
    <cellStyle name="Normal 15 2 5" xfId="2927"/>
    <cellStyle name="Normal 15 2 6" xfId="3531"/>
    <cellStyle name="Normal 15 2 7" xfId="4830"/>
    <cellStyle name="Normal 15 3" xfId="396"/>
    <cellStyle name="Normal 15 3 2" xfId="2254"/>
    <cellStyle name="Normal 15 3 2 2" xfId="3536"/>
    <cellStyle name="Normal 15 3 2 3" xfId="4835"/>
    <cellStyle name="Normal 15 3 3" xfId="1429"/>
    <cellStyle name="Normal 15 3 4" xfId="3535"/>
    <cellStyle name="Normal 15 3 5" xfId="4834"/>
    <cellStyle name="Normal 15 4" xfId="566"/>
    <cellStyle name="Normal 15 4 2" xfId="2422"/>
    <cellStyle name="Normal 15 4 3" xfId="3537"/>
    <cellStyle name="Normal 15 4 4" xfId="4836"/>
    <cellStyle name="Normal 15 5" xfId="1925"/>
    <cellStyle name="Normal 15 6" xfId="900"/>
    <cellStyle name="Normal 15 7" xfId="2770"/>
    <cellStyle name="Normal 15 8" xfId="3530"/>
    <cellStyle name="Normal 15 9" xfId="4829"/>
    <cellStyle name="Normal 16" xfId="11"/>
    <cellStyle name="Normal 16 2" xfId="226"/>
    <cellStyle name="Normal 16 2 2" xfId="730"/>
    <cellStyle name="Normal 16 2 2 2" xfId="2583"/>
    <cellStyle name="Normal 16 2 2 2 2" xfId="3541"/>
    <cellStyle name="Normal 16 2 2 2 3" xfId="4840"/>
    <cellStyle name="Normal 16 2 2 3" xfId="1609"/>
    <cellStyle name="Normal 16 2 2 4" xfId="3540"/>
    <cellStyle name="Normal 16 2 2 5" xfId="4839"/>
    <cellStyle name="Normal 16 2 3" xfId="2085"/>
    <cellStyle name="Normal 16 2 3 2" xfId="3542"/>
    <cellStyle name="Normal 16 2 3 3" xfId="4841"/>
    <cellStyle name="Normal 16 2 4" xfId="1065"/>
    <cellStyle name="Normal 16 2 5" xfId="2928"/>
    <cellStyle name="Normal 16 2 6" xfId="3539"/>
    <cellStyle name="Normal 16 2 7" xfId="4838"/>
    <cellStyle name="Normal 16 3" xfId="397"/>
    <cellStyle name="Normal 16 3 2" xfId="2255"/>
    <cellStyle name="Normal 16 3 2 2" xfId="3544"/>
    <cellStyle name="Normal 16 3 2 3" xfId="4843"/>
    <cellStyle name="Normal 16 3 3" xfId="1430"/>
    <cellStyle name="Normal 16 3 4" xfId="3543"/>
    <cellStyle name="Normal 16 3 5" xfId="4842"/>
    <cellStyle name="Normal 16 4" xfId="567"/>
    <cellStyle name="Normal 16 4 2" xfId="2423"/>
    <cellStyle name="Normal 16 4 3" xfId="3545"/>
    <cellStyle name="Normal 16 4 4" xfId="4844"/>
    <cellStyle name="Normal 16 5" xfId="1926"/>
    <cellStyle name="Normal 16 6" xfId="901"/>
    <cellStyle name="Normal 16 7" xfId="2771"/>
    <cellStyle name="Normal 16 8" xfId="3538"/>
    <cellStyle name="Normal 16 9" xfId="4837"/>
    <cellStyle name="Normal 17" xfId="12"/>
    <cellStyle name="Normal 17 2" xfId="227"/>
    <cellStyle name="Normal 17 2 2" xfId="731"/>
    <cellStyle name="Normal 17 2 2 2" xfId="2584"/>
    <cellStyle name="Normal 17 2 2 2 2" xfId="3549"/>
    <cellStyle name="Normal 17 2 2 2 3" xfId="4848"/>
    <cellStyle name="Normal 17 2 2 3" xfId="1610"/>
    <cellStyle name="Normal 17 2 2 4" xfId="3548"/>
    <cellStyle name="Normal 17 2 2 5" xfId="4847"/>
    <cellStyle name="Normal 17 2 3" xfId="2086"/>
    <cellStyle name="Normal 17 2 3 2" xfId="3550"/>
    <cellStyle name="Normal 17 2 3 3" xfId="4849"/>
    <cellStyle name="Normal 17 2 4" xfId="1066"/>
    <cellStyle name="Normal 17 2 5" xfId="2929"/>
    <cellStyle name="Normal 17 2 6" xfId="3547"/>
    <cellStyle name="Normal 17 2 7" xfId="4846"/>
    <cellStyle name="Normal 17 3" xfId="398"/>
    <cellStyle name="Normal 17 3 2" xfId="2256"/>
    <cellStyle name="Normal 17 3 2 2" xfId="3552"/>
    <cellStyle name="Normal 17 3 2 3" xfId="4851"/>
    <cellStyle name="Normal 17 3 3" xfId="1431"/>
    <cellStyle name="Normal 17 3 4" xfId="3551"/>
    <cellStyle name="Normal 17 3 5" xfId="4850"/>
    <cellStyle name="Normal 17 4" xfId="568"/>
    <cellStyle name="Normal 17 4 2" xfId="2424"/>
    <cellStyle name="Normal 17 4 3" xfId="3553"/>
    <cellStyle name="Normal 17 4 4" xfId="4852"/>
    <cellStyle name="Normal 17 5" xfId="1927"/>
    <cellStyle name="Normal 17 6" xfId="902"/>
    <cellStyle name="Normal 17 7" xfId="2772"/>
    <cellStyle name="Normal 17 8" xfId="3546"/>
    <cellStyle name="Normal 17 9" xfId="4845"/>
    <cellStyle name="Normal 18" xfId="13"/>
    <cellStyle name="Normal 18 2" xfId="228"/>
    <cellStyle name="Normal 18 2 2" xfId="732"/>
    <cellStyle name="Normal 18 2 2 2" xfId="2585"/>
    <cellStyle name="Normal 18 2 2 2 2" xfId="3557"/>
    <cellStyle name="Normal 18 2 2 2 3" xfId="4856"/>
    <cellStyle name="Normal 18 2 2 3" xfId="1611"/>
    <cellStyle name="Normal 18 2 2 4" xfId="3556"/>
    <cellStyle name="Normal 18 2 2 5" xfId="4855"/>
    <cellStyle name="Normal 18 2 3" xfId="2087"/>
    <cellStyle name="Normal 18 2 3 2" xfId="3558"/>
    <cellStyle name="Normal 18 2 3 3" xfId="4857"/>
    <cellStyle name="Normal 18 2 4" xfId="1067"/>
    <cellStyle name="Normal 18 2 5" xfId="2930"/>
    <cellStyle name="Normal 18 2 6" xfId="3555"/>
    <cellStyle name="Normal 18 2 7" xfId="4854"/>
    <cellStyle name="Normal 18 3" xfId="399"/>
    <cellStyle name="Normal 18 3 2" xfId="2257"/>
    <cellStyle name="Normal 18 3 2 2" xfId="3560"/>
    <cellStyle name="Normal 18 3 2 3" xfId="4859"/>
    <cellStyle name="Normal 18 3 3" xfId="1432"/>
    <cellStyle name="Normal 18 3 4" xfId="3559"/>
    <cellStyle name="Normal 18 3 5" xfId="4858"/>
    <cellStyle name="Normal 18 4" xfId="569"/>
    <cellStyle name="Normal 18 4 2" xfId="2425"/>
    <cellStyle name="Normal 18 4 3" xfId="3561"/>
    <cellStyle name="Normal 18 4 4" xfId="4860"/>
    <cellStyle name="Normal 18 5" xfId="1928"/>
    <cellStyle name="Normal 18 6" xfId="903"/>
    <cellStyle name="Normal 18 7" xfId="2773"/>
    <cellStyle name="Normal 18 8" xfId="3554"/>
    <cellStyle name="Normal 18 9" xfId="4853"/>
    <cellStyle name="Normal 19" xfId="158"/>
    <cellStyle name="Normal 19 2" xfId="366"/>
    <cellStyle name="Normal 19 2 2" xfId="870"/>
    <cellStyle name="Normal 19 2 2 2" xfId="2722"/>
    <cellStyle name="Normal 19 2 2 2 2" xfId="3565"/>
    <cellStyle name="Normal 19 2 2 2 3" xfId="4864"/>
    <cellStyle name="Normal 19 2 2 3" xfId="1748"/>
    <cellStyle name="Normal 19 2 2 4" xfId="3564"/>
    <cellStyle name="Normal 19 2 2 5" xfId="4863"/>
    <cellStyle name="Normal 19 2 3" xfId="2224"/>
    <cellStyle name="Normal 19 2 3 2" xfId="3566"/>
    <cellStyle name="Normal 19 2 3 3" xfId="4865"/>
    <cellStyle name="Normal 19 2 4" xfId="1204"/>
    <cellStyle name="Normal 19 2 5" xfId="3067"/>
    <cellStyle name="Normal 19 2 6" xfId="3563"/>
    <cellStyle name="Normal 19 2 7" xfId="4862"/>
    <cellStyle name="Normal 19 3" xfId="536"/>
    <cellStyle name="Normal 19 3 2" xfId="2394"/>
    <cellStyle name="Normal 19 3 2 2" xfId="3568"/>
    <cellStyle name="Normal 19 3 2 3" xfId="4867"/>
    <cellStyle name="Normal 19 3 3" xfId="1570"/>
    <cellStyle name="Normal 19 3 4" xfId="3567"/>
    <cellStyle name="Normal 19 3 5" xfId="4866"/>
    <cellStyle name="Normal 19 4" xfId="708"/>
    <cellStyle name="Normal 19 4 2" xfId="2563"/>
    <cellStyle name="Normal 19 4 3" xfId="3569"/>
    <cellStyle name="Normal 19 4 4" xfId="4868"/>
    <cellStyle name="Normal 19 5" xfId="2065"/>
    <cellStyle name="Normal 19 6" xfId="1040"/>
    <cellStyle name="Normal 19 7" xfId="2910"/>
    <cellStyle name="Normal 19 8" xfId="3562"/>
    <cellStyle name="Normal 19 9" xfId="4861"/>
    <cellStyle name="Normal 2" xfId="14"/>
    <cellStyle name="Normal 2 10" xfId="570"/>
    <cellStyle name="Normal 2 10 2" xfId="2426"/>
    <cellStyle name="Normal 2 10 2 2" xfId="3571"/>
    <cellStyle name="Normal 2 10 2 3" xfId="4870"/>
    <cellStyle name="Normal 2 10 3" xfId="1433"/>
    <cellStyle name="Normal 2 10 4" xfId="3570"/>
    <cellStyle name="Normal 2 10 5" xfId="4869"/>
    <cellStyle name="Normal 2 11" xfId="1929"/>
    <cellStyle name="Normal 2 11 2" xfId="3572"/>
    <cellStyle name="Normal 2 12" xfId="888"/>
    <cellStyle name="Normal 2 13" xfId="2774"/>
    <cellStyle name="Normal 2 14" xfId="3082"/>
    <cellStyle name="Normal 2 2" xfId="33"/>
    <cellStyle name="Normal 2 2 10" xfId="555"/>
    <cellStyle name="Normal 2 2 10 2" xfId="2411"/>
    <cellStyle name="Normal 2 2 10 3" xfId="3573"/>
    <cellStyle name="Normal 2 2 10 4" xfId="4871"/>
    <cellStyle name="Normal 2 2 11" xfId="587"/>
    <cellStyle name="Normal 2 2 11 2" xfId="2442"/>
    <cellStyle name="Normal 2 2 12" xfId="1944"/>
    <cellStyle name="Normal 2 2 13" xfId="919"/>
    <cellStyle name="Normal 2 2 14" xfId="2789"/>
    <cellStyle name="Normal 2 2 15" xfId="3089"/>
    <cellStyle name="Normal 2 2 16" xfId="3152"/>
    <cellStyle name="Normal 2 2 17" xfId="4455"/>
    <cellStyle name="Normal 2 2 18" xfId="5899"/>
    <cellStyle name="Normal 2 2 2" xfId="45"/>
    <cellStyle name="Normal 2 2 2 10" xfId="3574"/>
    <cellStyle name="Normal 2 2 2 11" xfId="4872"/>
    <cellStyle name="Normal 2 2 2 12" xfId="5900"/>
    <cellStyle name="Normal 2 2 2 2" xfId="112"/>
    <cellStyle name="Normal 2 2 2 2 10" xfId="5901"/>
    <cellStyle name="Normal 2 2 2 2 2" xfId="320"/>
    <cellStyle name="Normal 2 2 2 2 2 2" xfId="825"/>
    <cellStyle name="Normal 2 2 2 2 2 2 2" xfId="2677"/>
    <cellStyle name="Normal 2 2 2 2 2 2 2 2" xfId="3578"/>
    <cellStyle name="Normal 2 2 2 2 2 2 2 3" xfId="4876"/>
    <cellStyle name="Normal 2 2 2 2 2 2 3" xfId="1703"/>
    <cellStyle name="Normal 2 2 2 2 2 2 4" xfId="3577"/>
    <cellStyle name="Normal 2 2 2 2 2 2 5" xfId="4875"/>
    <cellStyle name="Normal 2 2 2 2 2 3" xfId="2179"/>
    <cellStyle name="Normal 2 2 2 2 2 3 2" xfId="3579"/>
    <cellStyle name="Normal 2 2 2 2 2 3 3" xfId="4877"/>
    <cellStyle name="Normal 2 2 2 2 2 4" xfId="1159"/>
    <cellStyle name="Normal 2 2 2 2 2 5" xfId="3022"/>
    <cellStyle name="Normal 2 2 2 2 2 6" xfId="3576"/>
    <cellStyle name="Normal 2 2 2 2 2 7" xfId="4874"/>
    <cellStyle name="Normal 2 2 2 2 3" xfId="491"/>
    <cellStyle name="Normal 2 2 2 2 3 2" xfId="2349"/>
    <cellStyle name="Normal 2 2 2 2 3 2 2" xfId="3581"/>
    <cellStyle name="Normal 2 2 2 2 3 2 3" xfId="4879"/>
    <cellStyle name="Normal 2 2 2 2 3 3" xfId="1525"/>
    <cellStyle name="Normal 2 2 2 2 3 4" xfId="3580"/>
    <cellStyle name="Normal 2 2 2 2 3 5" xfId="4878"/>
    <cellStyle name="Normal 2 2 2 2 4" xfId="663"/>
    <cellStyle name="Normal 2 2 2 2 4 2" xfId="2518"/>
    <cellStyle name="Normal 2 2 2 2 4 3" xfId="3582"/>
    <cellStyle name="Normal 2 2 2 2 4 4" xfId="4880"/>
    <cellStyle name="Normal 2 2 2 2 5" xfId="2020"/>
    <cellStyle name="Normal 2 2 2 2 6" xfId="995"/>
    <cellStyle name="Normal 2 2 2 2 7" xfId="2865"/>
    <cellStyle name="Normal 2 2 2 2 8" xfId="3575"/>
    <cellStyle name="Normal 2 2 2 2 9" xfId="4873"/>
    <cellStyle name="Normal 2 2 2 3" xfId="256"/>
    <cellStyle name="Normal 2 2 2 3 2" xfId="761"/>
    <cellStyle name="Normal 2 2 2 3 2 2" xfId="2613"/>
    <cellStyle name="Normal 2 2 2 3 2 2 2" xfId="3585"/>
    <cellStyle name="Normal 2 2 2 3 2 2 3" xfId="4883"/>
    <cellStyle name="Normal 2 2 2 3 2 3" xfId="1639"/>
    <cellStyle name="Normal 2 2 2 3 2 4" xfId="3584"/>
    <cellStyle name="Normal 2 2 2 3 2 5" xfId="4882"/>
    <cellStyle name="Normal 2 2 2 3 3" xfId="2115"/>
    <cellStyle name="Normal 2 2 2 3 3 2" xfId="3586"/>
    <cellStyle name="Normal 2 2 2 3 3 3" xfId="4884"/>
    <cellStyle name="Normal 2 2 2 3 4" xfId="1095"/>
    <cellStyle name="Normal 2 2 2 3 5" xfId="2958"/>
    <cellStyle name="Normal 2 2 2 3 6" xfId="3583"/>
    <cellStyle name="Normal 2 2 2 3 7" xfId="4881"/>
    <cellStyle name="Normal 2 2 2 4" xfId="427"/>
    <cellStyle name="Normal 2 2 2 4 2" xfId="2285"/>
    <cellStyle name="Normal 2 2 2 4 2 2" xfId="3588"/>
    <cellStyle name="Normal 2 2 2 4 2 3" xfId="4886"/>
    <cellStyle name="Normal 2 2 2 4 3" xfId="1461"/>
    <cellStyle name="Normal 2 2 2 4 4" xfId="3587"/>
    <cellStyle name="Normal 2 2 2 4 5" xfId="4885"/>
    <cellStyle name="Normal 2 2 2 5" xfId="599"/>
    <cellStyle name="Normal 2 2 2 5 2" xfId="2454"/>
    <cellStyle name="Normal 2 2 2 5 3" xfId="3589"/>
    <cellStyle name="Normal 2 2 2 5 4" xfId="4887"/>
    <cellStyle name="Normal 2 2 2 6" xfId="1956"/>
    <cellStyle name="Normal 2 2 2 7" xfId="931"/>
    <cellStyle name="Normal 2 2 2 8" xfId="2801"/>
    <cellStyle name="Normal 2 2 2 9" xfId="3101"/>
    <cellStyle name="Normal 2 2 3" xfId="42"/>
    <cellStyle name="Normal 2 2 3 10" xfId="3590"/>
    <cellStyle name="Normal 2 2 3 11" xfId="4888"/>
    <cellStyle name="Normal 2 2 3 2" xfId="109"/>
    <cellStyle name="Normal 2 2 3 2 2" xfId="317"/>
    <cellStyle name="Normal 2 2 3 2 2 2" xfId="822"/>
    <cellStyle name="Normal 2 2 3 2 2 2 2" xfId="2674"/>
    <cellStyle name="Normal 2 2 3 2 2 2 2 2" xfId="3594"/>
    <cellStyle name="Normal 2 2 3 2 2 2 2 3" xfId="4892"/>
    <cellStyle name="Normal 2 2 3 2 2 2 3" xfId="1700"/>
    <cellStyle name="Normal 2 2 3 2 2 2 4" xfId="3593"/>
    <cellStyle name="Normal 2 2 3 2 2 2 5" xfId="4891"/>
    <cellStyle name="Normal 2 2 3 2 2 3" xfId="2176"/>
    <cellStyle name="Normal 2 2 3 2 2 3 2" xfId="3595"/>
    <cellStyle name="Normal 2 2 3 2 2 3 3" xfId="4893"/>
    <cellStyle name="Normal 2 2 3 2 2 4" xfId="1156"/>
    <cellStyle name="Normal 2 2 3 2 2 5" xfId="3019"/>
    <cellStyle name="Normal 2 2 3 2 2 6" xfId="3592"/>
    <cellStyle name="Normal 2 2 3 2 2 7" xfId="4890"/>
    <cellStyle name="Normal 2 2 3 2 3" xfId="488"/>
    <cellStyle name="Normal 2 2 3 2 3 2" xfId="2346"/>
    <cellStyle name="Normal 2 2 3 2 3 2 2" xfId="3597"/>
    <cellStyle name="Normal 2 2 3 2 3 2 3" xfId="4895"/>
    <cellStyle name="Normal 2 2 3 2 3 3" xfId="1522"/>
    <cellStyle name="Normal 2 2 3 2 3 4" xfId="3596"/>
    <cellStyle name="Normal 2 2 3 2 3 5" xfId="4894"/>
    <cellStyle name="Normal 2 2 3 2 4" xfId="660"/>
    <cellStyle name="Normal 2 2 3 2 4 2" xfId="2515"/>
    <cellStyle name="Normal 2 2 3 2 4 3" xfId="3598"/>
    <cellStyle name="Normal 2 2 3 2 4 4" xfId="4896"/>
    <cellStyle name="Normal 2 2 3 2 5" xfId="2017"/>
    <cellStyle name="Normal 2 2 3 2 6" xfId="992"/>
    <cellStyle name="Normal 2 2 3 2 7" xfId="2862"/>
    <cellStyle name="Normal 2 2 3 2 8" xfId="3591"/>
    <cellStyle name="Normal 2 2 3 2 9" xfId="4889"/>
    <cellStyle name="Normal 2 2 3 3" xfId="253"/>
    <cellStyle name="Normal 2 2 3 3 2" xfId="758"/>
    <cellStyle name="Normal 2 2 3 3 2 2" xfId="2610"/>
    <cellStyle name="Normal 2 2 3 3 2 2 2" xfId="3601"/>
    <cellStyle name="Normal 2 2 3 3 2 2 3" xfId="4899"/>
    <cellStyle name="Normal 2 2 3 3 2 3" xfId="1636"/>
    <cellStyle name="Normal 2 2 3 3 2 4" xfId="3600"/>
    <cellStyle name="Normal 2 2 3 3 2 5" xfId="4898"/>
    <cellStyle name="Normal 2 2 3 3 3" xfId="2112"/>
    <cellStyle name="Normal 2 2 3 3 3 2" xfId="3602"/>
    <cellStyle name="Normal 2 2 3 3 3 3" xfId="4900"/>
    <cellStyle name="Normal 2 2 3 3 4" xfId="1092"/>
    <cellStyle name="Normal 2 2 3 3 5" xfId="2955"/>
    <cellStyle name="Normal 2 2 3 3 6" xfId="3599"/>
    <cellStyle name="Normal 2 2 3 3 7" xfId="4897"/>
    <cellStyle name="Normal 2 2 3 4" xfId="424"/>
    <cellStyle name="Normal 2 2 3 4 2" xfId="2282"/>
    <cellStyle name="Normal 2 2 3 4 2 2" xfId="3604"/>
    <cellStyle name="Normal 2 2 3 4 2 3" xfId="4902"/>
    <cellStyle name="Normal 2 2 3 4 3" xfId="1458"/>
    <cellStyle name="Normal 2 2 3 4 4" xfId="3603"/>
    <cellStyle name="Normal 2 2 3 4 5" xfId="4901"/>
    <cellStyle name="Normal 2 2 3 5" xfId="596"/>
    <cellStyle name="Normal 2 2 3 5 2" xfId="2451"/>
    <cellStyle name="Normal 2 2 3 5 3" xfId="3605"/>
    <cellStyle name="Normal 2 2 3 5 4" xfId="4903"/>
    <cellStyle name="Normal 2 2 3 6" xfId="1953"/>
    <cellStyle name="Normal 2 2 3 7" xfId="928"/>
    <cellStyle name="Normal 2 2 3 8" xfId="2798"/>
    <cellStyle name="Normal 2 2 3 9" xfId="3098"/>
    <cellStyle name="Normal 2 2 4" xfId="65"/>
    <cellStyle name="Normal 2 2 4 10" xfId="3606"/>
    <cellStyle name="Normal 2 2 4 11" xfId="4904"/>
    <cellStyle name="Normal 2 2 4 2" xfId="131"/>
    <cellStyle name="Normal 2 2 4 2 2" xfId="339"/>
    <cellStyle name="Normal 2 2 4 2 2 2" xfId="844"/>
    <cellStyle name="Normal 2 2 4 2 2 2 2" xfId="2696"/>
    <cellStyle name="Normal 2 2 4 2 2 2 2 2" xfId="3610"/>
    <cellStyle name="Normal 2 2 4 2 2 2 2 3" xfId="4908"/>
    <cellStyle name="Normal 2 2 4 2 2 2 3" xfId="1722"/>
    <cellStyle name="Normal 2 2 4 2 2 2 4" xfId="3609"/>
    <cellStyle name="Normal 2 2 4 2 2 2 5" xfId="4907"/>
    <cellStyle name="Normal 2 2 4 2 2 3" xfId="2198"/>
    <cellStyle name="Normal 2 2 4 2 2 3 2" xfId="3611"/>
    <cellStyle name="Normal 2 2 4 2 2 3 3" xfId="4909"/>
    <cellStyle name="Normal 2 2 4 2 2 4" xfId="1178"/>
    <cellStyle name="Normal 2 2 4 2 2 5" xfId="3041"/>
    <cellStyle name="Normal 2 2 4 2 2 6" xfId="3608"/>
    <cellStyle name="Normal 2 2 4 2 2 7" xfId="4906"/>
    <cellStyle name="Normal 2 2 4 2 3" xfId="510"/>
    <cellStyle name="Normal 2 2 4 2 3 2" xfId="2368"/>
    <cellStyle name="Normal 2 2 4 2 3 2 2" xfId="3613"/>
    <cellStyle name="Normal 2 2 4 2 3 2 3" xfId="4911"/>
    <cellStyle name="Normal 2 2 4 2 3 3" xfId="1544"/>
    <cellStyle name="Normal 2 2 4 2 3 4" xfId="3612"/>
    <cellStyle name="Normal 2 2 4 2 3 5" xfId="4910"/>
    <cellStyle name="Normal 2 2 4 2 4" xfId="682"/>
    <cellStyle name="Normal 2 2 4 2 4 2" xfId="2537"/>
    <cellStyle name="Normal 2 2 4 2 4 3" xfId="3614"/>
    <cellStyle name="Normal 2 2 4 2 4 4" xfId="4912"/>
    <cellStyle name="Normal 2 2 4 2 5" xfId="2039"/>
    <cellStyle name="Normal 2 2 4 2 6" xfId="1014"/>
    <cellStyle name="Normal 2 2 4 2 7" xfId="2884"/>
    <cellStyle name="Normal 2 2 4 2 8" xfId="3607"/>
    <cellStyle name="Normal 2 2 4 2 9" xfId="4905"/>
    <cellStyle name="Normal 2 2 4 3" xfId="275"/>
    <cellStyle name="Normal 2 2 4 3 2" xfId="780"/>
    <cellStyle name="Normal 2 2 4 3 2 2" xfId="2632"/>
    <cellStyle name="Normal 2 2 4 3 2 2 2" xfId="3617"/>
    <cellStyle name="Normal 2 2 4 3 2 2 3" xfId="4915"/>
    <cellStyle name="Normal 2 2 4 3 2 3" xfId="1658"/>
    <cellStyle name="Normal 2 2 4 3 2 4" xfId="3616"/>
    <cellStyle name="Normal 2 2 4 3 2 5" xfId="4914"/>
    <cellStyle name="Normal 2 2 4 3 3" xfId="2134"/>
    <cellStyle name="Normal 2 2 4 3 3 2" xfId="3618"/>
    <cellStyle name="Normal 2 2 4 3 3 3" xfId="4916"/>
    <cellStyle name="Normal 2 2 4 3 4" xfId="1114"/>
    <cellStyle name="Normal 2 2 4 3 5" xfId="2977"/>
    <cellStyle name="Normal 2 2 4 3 6" xfId="3615"/>
    <cellStyle name="Normal 2 2 4 3 7" xfId="4913"/>
    <cellStyle name="Normal 2 2 4 4" xfId="446"/>
    <cellStyle name="Normal 2 2 4 4 2" xfId="2304"/>
    <cellStyle name="Normal 2 2 4 4 2 2" xfId="3620"/>
    <cellStyle name="Normal 2 2 4 4 2 3" xfId="4918"/>
    <cellStyle name="Normal 2 2 4 4 3" xfId="1480"/>
    <cellStyle name="Normal 2 2 4 4 4" xfId="3619"/>
    <cellStyle name="Normal 2 2 4 4 5" xfId="4917"/>
    <cellStyle name="Normal 2 2 4 5" xfId="618"/>
    <cellStyle name="Normal 2 2 4 5 2" xfId="2473"/>
    <cellStyle name="Normal 2 2 4 5 3" xfId="3621"/>
    <cellStyle name="Normal 2 2 4 5 4" xfId="4919"/>
    <cellStyle name="Normal 2 2 4 6" xfId="1975"/>
    <cellStyle name="Normal 2 2 4 7" xfId="950"/>
    <cellStyle name="Normal 2 2 4 8" xfId="2820"/>
    <cellStyle name="Normal 2 2 4 9" xfId="3120"/>
    <cellStyle name="Normal 2 2 5" xfId="100"/>
    <cellStyle name="Normal 2 2 5 2" xfId="308"/>
    <cellStyle name="Normal 2 2 5 2 2" xfId="813"/>
    <cellStyle name="Normal 2 2 5 2 2 2" xfId="2665"/>
    <cellStyle name="Normal 2 2 5 2 2 2 2" xfId="3625"/>
    <cellStyle name="Normal 2 2 5 2 2 2 3" xfId="4923"/>
    <cellStyle name="Normal 2 2 5 2 2 3" xfId="1691"/>
    <cellStyle name="Normal 2 2 5 2 2 4" xfId="3624"/>
    <cellStyle name="Normal 2 2 5 2 2 5" xfId="4922"/>
    <cellStyle name="Normal 2 2 5 2 3" xfId="2167"/>
    <cellStyle name="Normal 2 2 5 2 3 2" xfId="3626"/>
    <cellStyle name="Normal 2 2 5 2 3 3" xfId="4924"/>
    <cellStyle name="Normal 2 2 5 2 4" xfId="1147"/>
    <cellStyle name="Normal 2 2 5 2 5" xfId="3010"/>
    <cellStyle name="Normal 2 2 5 2 6" xfId="3623"/>
    <cellStyle name="Normal 2 2 5 2 7" xfId="4921"/>
    <cellStyle name="Normal 2 2 5 3" xfId="479"/>
    <cellStyle name="Normal 2 2 5 3 2" xfId="2337"/>
    <cellStyle name="Normal 2 2 5 3 2 2" xfId="3628"/>
    <cellStyle name="Normal 2 2 5 3 2 3" xfId="4926"/>
    <cellStyle name="Normal 2 2 5 3 3" xfId="1513"/>
    <cellStyle name="Normal 2 2 5 3 4" xfId="3627"/>
    <cellStyle name="Normal 2 2 5 3 5" xfId="4925"/>
    <cellStyle name="Normal 2 2 5 4" xfId="651"/>
    <cellStyle name="Normal 2 2 5 4 2" xfId="2506"/>
    <cellStyle name="Normal 2 2 5 4 3" xfId="3629"/>
    <cellStyle name="Normal 2 2 5 4 4" xfId="4927"/>
    <cellStyle name="Normal 2 2 5 5" xfId="2008"/>
    <cellStyle name="Normal 2 2 5 6" xfId="983"/>
    <cellStyle name="Normal 2 2 5 7" xfId="2853"/>
    <cellStyle name="Normal 2 2 5 8" xfId="3622"/>
    <cellStyle name="Normal 2 2 5 9" xfId="4920"/>
    <cellStyle name="Normal 2 2 6" xfId="165"/>
    <cellStyle name="Normal 2 2 6 2" xfId="371"/>
    <cellStyle name="Normal 2 2 6 2 2" xfId="875"/>
    <cellStyle name="Normal 2 2 6 2 2 2" xfId="2727"/>
    <cellStyle name="Normal 2 2 6 2 2 2 2" xfId="3633"/>
    <cellStyle name="Normal 2 2 6 2 2 2 3" xfId="4931"/>
    <cellStyle name="Normal 2 2 6 2 2 3" xfId="1753"/>
    <cellStyle name="Normal 2 2 6 2 2 4" xfId="3632"/>
    <cellStyle name="Normal 2 2 6 2 2 5" xfId="4930"/>
    <cellStyle name="Normal 2 2 6 2 3" xfId="2229"/>
    <cellStyle name="Normal 2 2 6 2 3 2" xfId="3634"/>
    <cellStyle name="Normal 2 2 6 2 3 3" xfId="4932"/>
    <cellStyle name="Normal 2 2 6 2 4" xfId="1209"/>
    <cellStyle name="Normal 2 2 6 2 5" xfId="3072"/>
    <cellStyle name="Normal 2 2 6 2 6" xfId="3631"/>
    <cellStyle name="Normal 2 2 6 2 7" xfId="4929"/>
    <cellStyle name="Normal 2 2 6 3" xfId="541"/>
    <cellStyle name="Normal 2 2 6 3 2" xfId="2399"/>
    <cellStyle name="Normal 2 2 6 3 2 2" xfId="3636"/>
    <cellStyle name="Normal 2 2 6 3 2 3" xfId="4934"/>
    <cellStyle name="Normal 2 2 6 3 3" xfId="1577"/>
    <cellStyle name="Normal 2 2 6 3 4" xfId="3635"/>
    <cellStyle name="Normal 2 2 6 3 5" xfId="4933"/>
    <cellStyle name="Normal 2 2 6 4" xfId="713"/>
    <cellStyle name="Normal 2 2 6 4 2" xfId="2568"/>
    <cellStyle name="Normal 2 2 6 4 3" xfId="3637"/>
    <cellStyle name="Normal 2 2 6 4 4" xfId="4935"/>
    <cellStyle name="Normal 2 2 6 5" xfId="2070"/>
    <cellStyle name="Normal 2 2 6 6" xfId="1045"/>
    <cellStyle name="Normal 2 2 6 7" xfId="2915"/>
    <cellStyle name="Normal 2 2 6 8" xfId="3630"/>
    <cellStyle name="Normal 2 2 6 9" xfId="4928"/>
    <cellStyle name="Normal 2 2 7" xfId="244"/>
    <cellStyle name="Normal 2 2 7 2" xfId="749"/>
    <cellStyle name="Normal 2 2 7 2 2" xfId="2601"/>
    <cellStyle name="Normal 2 2 7 2 2 2" xfId="3640"/>
    <cellStyle name="Normal 2 2 7 2 2 3" xfId="4938"/>
    <cellStyle name="Normal 2 2 7 2 3" xfId="1627"/>
    <cellStyle name="Normal 2 2 7 2 4" xfId="3639"/>
    <cellStyle name="Normal 2 2 7 2 5" xfId="4937"/>
    <cellStyle name="Normal 2 2 7 3" xfId="2103"/>
    <cellStyle name="Normal 2 2 7 3 2" xfId="3641"/>
    <cellStyle name="Normal 2 2 7 3 3" xfId="4939"/>
    <cellStyle name="Normal 2 2 7 4" xfId="1083"/>
    <cellStyle name="Normal 2 2 7 5" xfId="2946"/>
    <cellStyle name="Normal 2 2 7 6" xfId="3638"/>
    <cellStyle name="Normal 2 2 7 7" xfId="4936"/>
    <cellStyle name="Normal 2 2 8" xfId="383"/>
    <cellStyle name="Normal 2 2 8 2" xfId="885"/>
    <cellStyle name="Normal 2 2 8 2 2" xfId="2736"/>
    <cellStyle name="Normal 2 2 8 2 3" xfId="1765"/>
    <cellStyle name="Normal 2 2 8 3" xfId="2241"/>
    <cellStyle name="Normal 2 2 8 4" xfId="1221"/>
    <cellStyle name="Normal 2 2 9" xfId="415"/>
    <cellStyle name="Normal 2 2 9 2" xfId="2273"/>
    <cellStyle name="Normal 2 2 9 2 2" xfId="3643"/>
    <cellStyle name="Normal 2 2 9 2 3" xfId="4941"/>
    <cellStyle name="Normal 2 2 9 3" xfId="1449"/>
    <cellStyle name="Normal 2 2 9 4" xfId="3642"/>
    <cellStyle name="Normal 2 2 9 5" xfId="4940"/>
    <cellStyle name="Normal 2 3" xfId="37"/>
    <cellStyle name="Normal 2 3 10" xfId="556"/>
    <cellStyle name="Normal 2 3 10 2" xfId="2412"/>
    <cellStyle name="Normal 2 3 10 3" xfId="3645"/>
    <cellStyle name="Normal 2 3 10 4" xfId="4943"/>
    <cellStyle name="Normal 2 3 11" xfId="591"/>
    <cellStyle name="Normal 2 3 11 2" xfId="2446"/>
    <cellStyle name="Normal 2 3 12" xfId="1948"/>
    <cellStyle name="Normal 2 3 13" xfId="923"/>
    <cellStyle name="Normal 2 3 14" xfId="2793"/>
    <cellStyle name="Normal 2 3 15" xfId="3093"/>
    <cellStyle name="Normal 2 3 16" xfId="3644"/>
    <cellStyle name="Normal 2 3 17" xfId="4942"/>
    <cellStyle name="Normal 2 3 2" xfId="56"/>
    <cellStyle name="Normal 2 3 2 10" xfId="3646"/>
    <cellStyle name="Normal 2 3 2 11" xfId="4944"/>
    <cellStyle name="Normal 2 3 2 12" xfId="5902"/>
    <cellStyle name="Normal 2 3 2 2" xfId="122"/>
    <cellStyle name="Normal 2 3 2 2 2" xfId="330"/>
    <cellStyle name="Normal 2 3 2 2 2 2" xfId="835"/>
    <cellStyle name="Normal 2 3 2 2 2 2 2" xfId="2687"/>
    <cellStyle name="Normal 2 3 2 2 2 2 2 2" xfId="3650"/>
    <cellStyle name="Normal 2 3 2 2 2 2 2 3" xfId="4948"/>
    <cellStyle name="Normal 2 3 2 2 2 2 3" xfId="1713"/>
    <cellStyle name="Normal 2 3 2 2 2 2 4" xfId="3649"/>
    <cellStyle name="Normal 2 3 2 2 2 2 5" xfId="4947"/>
    <cellStyle name="Normal 2 3 2 2 2 3" xfId="2189"/>
    <cellStyle name="Normal 2 3 2 2 2 3 2" xfId="3651"/>
    <cellStyle name="Normal 2 3 2 2 2 3 3" xfId="4949"/>
    <cellStyle name="Normal 2 3 2 2 2 4" xfId="1169"/>
    <cellStyle name="Normal 2 3 2 2 2 5" xfId="3032"/>
    <cellStyle name="Normal 2 3 2 2 2 6" xfId="3648"/>
    <cellStyle name="Normal 2 3 2 2 2 7" xfId="4946"/>
    <cellStyle name="Normal 2 3 2 2 3" xfId="501"/>
    <cellStyle name="Normal 2 3 2 2 3 2" xfId="2359"/>
    <cellStyle name="Normal 2 3 2 2 3 2 2" xfId="3653"/>
    <cellStyle name="Normal 2 3 2 2 3 2 3" xfId="4951"/>
    <cellStyle name="Normal 2 3 2 2 3 3" xfId="1535"/>
    <cellStyle name="Normal 2 3 2 2 3 4" xfId="3652"/>
    <cellStyle name="Normal 2 3 2 2 3 5" xfId="4950"/>
    <cellStyle name="Normal 2 3 2 2 4" xfId="673"/>
    <cellStyle name="Normal 2 3 2 2 4 2" xfId="2528"/>
    <cellStyle name="Normal 2 3 2 2 4 3" xfId="3654"/>
    <cellStyle name="Normal 2 3 2 2 4 4" xfId="4952"/>
    <cellStyle name="Normal 2 3 2 2 5" xfId="2030"/>
    <cellStyle name="Normal 2 3 2 2 6" xfId="1005"/>
    <cellStyle name="Normal 2 3 2 2 7" xfId="2875"/>
    <cellStyle name="Normal 2 3 2 2 8" xfId="3647"/>
    <cellStyle name="Normal 2 3 2 2 9" xfId="4945"/>
    <cellStyle name="Normal 2 3 2 3" xfId="266"/>
    <cellStyle name="Normal 2 3 2 3 2" xfId="771"/>
    <cellStyle name="Normal 2 3 2 3 2 2" xfId="2623"/>
    <cellStyle name="Normal 2 3 2 3 2 2 2" xfId="3657"/>
    <cellStyle name="Normal 2 3 2 3 2 2 3" xfId="4955"/>
    <cellStyle name="Normal 2 3 2 3 2 3" xfId="1649"/>
    <cellStyle name="Normal 2 3 2 3 2 4" xfId="3656"/>
    <cellStyle name="Normal 2 3 2 3 2 5" xfId="4954"/>
    <cellStyle name="Normal 2 3 2 3 3" xfId="2125"/>
    <cellStyle name="Normal 2 3 2 3 3 2" xfId="3658"/>
    <cellStyle name="Normal 2 3 2 3 3 3" xfId="4956"/>
    <cellStyle name="Normal 2 3 2 3 4" xfId="1105"/>
    <cellStyle name="Normal 2 3 2 3 5" xfId="2968"/>
    <cellStyle name="Normal 2 3 2 3 6" xfId="3655"/>
    <cellStyle name="Normal 2 3 2 3 7" xfId="4953"/>
    <cellStyle name="Normal 2 3 2 4" xfId="437"/>
    <cellStyle name="Normal 2 3 2 4 2" xfId="2295"/>
    <cellStyle name="Normal 2 3 2 4 2 2" xfId="3660"/>
    <cellStyle name="Normal 2 3 2 4 2 3" xfId="4958"/>
    <cellStyle name="Normal 2 3 2 4 3" xfId="1471"/>
    <cellStyle name="Normal 2 3 2 4 4" xfId="3659"/>
    <cellStyle name="Normal 2 3 2 4 5" xfId="4957"/>
    <cellStyle name="Normal 2 3 2 5" xfId="609"/>
    <cellStyle name="Normal 2 3 2 5 2" xfId="2464"/>
    <cellStyle name="Normal 2 3 2 5 3" xfId="3661"/>
    <cellStyle name="Normal 2 3 2 5 4" xfId="4959"/>
    <cellStyle name="Normal 2 3 2 6" xfId="1966"/>
    <cellStyle name="Normal 2 3 2 7" xfId="941"/>
    <cellStyle name="Normal 2 3 2 8" xfId="2811"/>
    <cellStyle name="Normal 2 3 2 9" xfId="3111"/>
    <cellStyle name="Normal 2 3 3" xfId="73"/>
    <cellStyle name="Normal 2 3 3 10" xfId="3662"/>
    <cellStyle name="Normal 2 3 3 11" xfId="4960"/>
    <cellStyle name="Normal 2 3 3 2" xfId="138"/>
    <cellStyle name="Normal 2 3 3 2 2" xfId="346"/>
    <cellStyle name="Normal 2 3 3 2 2 2" xfId="851"/>
    <cellStyle name="Normal 2 3 3 2 2 2 2" xfId="2703"/>
    <cellStyle name="Normal 2 3 3 2 2 2 2 2" xfId="3666"/>
    <cellStyle name="Normal 2 3 3 2 2 2 2 3" xfId="4964"/>
    <cellStyle name="Normal 2 3 3 2 2 2 3" xfId="1729"/>
    <cellStyle name="Normal 2 3 3 2 2 2 4" xfId="3665"/>
    <cellStyle name="Normal 2 3 3 2 2 2 5" xfId="4963"/>
    <cellStyle name="Normal 2 3 3 2 2 3" xfId="2205"/>
    <cellStyle name="Normal 2 3 3 2 2 3 2" xfId="3667"/>
    <cellStyle name="Normal 2 3 3 2 2 3 3" xfId="4965"/>
    <cellStyle name="Normal 2 3 3 2 2 4" xfId="1185"/>
    <cellStyle name="Normal 2 3 3 2 2 5" xfId="3048"/>
    <cellStyle name="Normal 2 3 3 2 2 6" xfId="3664"/>
    <cellStyle name="Normal 2 3 3 2 2 7" xfId="4962"/>
    <cellStyle name="Normal 2 3 3 2 3" xfId="517"/>
    <cellStyle name="Normal 2 3 3 2 3 2" xfId="2375"/>
    <cellStyle name="Normal 2 3 3 2 3 2 2" xfId="3669"/>
    <cellStyle name="Normal 2 3 3 2 3 2 3" xfId="4967"/>
    <cellStyle name="Normal 2 3 3 2 3 3" xfId="1551"/>
    <cellStyle name="Normal 2 3 3 2 3 4" xfId="3668"/>
    <cellStyle name="Normal 2 3 3 2 3 5" xfId="4966"/>
    <cellStyle name="Normal 2 3 3 2 4" xfId="689"/>
    <cellStyle name="Normal 2 3 3 2 4 2" xfId="2544"/>
    <cellStyle name="Normal 2 3 3 2 4 3" xfId="3670"/>
    <cellStyle name="Normal 2 3 3 2 4 4" xfId="4968"/>
    <cellStyle name="Normal 2 3 3 2 5" xfId="2046"/>
    <cellStyle name="Normal 2 3 3 2 6" xfId="1021"/>
    <cellStyle name="Normal 2 3 3 2 7" xfId="2891"/>
    <cellStyle name="Normal 2 3 3 2 8" xfId="3663"/>
    <cellStyle name="Normal 2 3 3 2 9" xfId="4961"/>
    <cellStyle name="Normal 2 3 3 3" xfId="282"/>
    <cellStyle name="Normal 2 3 3 3 2" xfId="787"/>
    <cellStyle name="Normal 2 3 3 3 2 2" xfId="2639"/>
    <cellStyle name="Normal 2 3 3 3 2 2 2" xfId="3673"/>
    <cellStyle name="Normal 2 3 3 3 2 2 3" xfId="4971"/>
    <cellStyle name="Normal 2 3 3 3 2 3" xfId="1665"/>
    <cellStyle name="Normal 2 3 3 3 2 4" xfId="3672"/>
    <cellStyle name="Normal 2 3 3 3 2 5" xfId="4970"/>
    <cellStyle name="Normal 2 3 3 3 3" xfId="2141"/>
    <cellStyle name="Normal 2 3 3 3 3 2" xfId="3674"/>
    <cellStyle name="Normal 2 3 3 3 3 3" xfId="4972"/>
    <cellStyle name="Normal 2 3 3 3 4" xfId="1121"/>
    <cellStyle name="Normal 2 3 3 3 5" xfId="2984"/>
    <cellStyle name="Normal 2 3 3 3 6" xfId="3671"/>
    <cellStyle name="Normal 2 3 3 3 7" xfId="4969"/>
    <cellStyle name="Normal 2 3 3 4" xfId="453"/>
    <cellStyle name="Normal 2 3 3 4 2" xfId="2311"/>
    <cellStyle name="Normal 2 3 3 4 2 2" xfId="3676"/>
    <cellStyle name="Normal 2 3 3 4 2 3" xfId="4974"/>
    <cellStyle name="Normal 2 3 3 4 3" xfId="1487"/>
    <cellStyle name="Normal 2 3 3 4 4" xfId="3675"/>
    <cellStyle name="Normal 2 3 3 4 5" xfId="4973"/>
    <cellStyle name="Normal 2 3 3 5" xfId="625"/>
    <cellStyle name="Normal 2 3 3 5 2" xfId="2480"/>
    <cellStyle name="Normal 2 3 3 5 3" xfId="3677"/>
    <cellStyle name="Normal 2 3 3 5 4" xfId="4975"/>
    <cellStyle name="Normal 2 3 3 6" xfId="1982"/>
    <cellStyle name="Normal 2 3 3 7" xfId="957"/>
    <cellStyle name="Normal 2 3 3 8" xfId="2827"/>
    <cellStyle name="Normal 2 3 3 9" xfId="3127"/>
    <cellStyle name="Normal 2 3 4" xfId="87"/>
    <cellStyle name="Normal 2 3 4 10" xfId="3678"/>
    <cellStyle name="Normal 2 3 4 11" xfId="4976"/>
    <cellStyle name="Normal 2 3 4 2" xfId="151"/>
    <cellStyle name="Normal 2 3 4 2 2" xfId="359"/>
    <cellStyle name="Normal 2 3 4 2 2 2" xfId="864"/>
    <cellStyle name="Normal 2 3 4 2 2 2 2" xfId="2716"/>
    <cellStyle name="Normal 2 3 4 2 2 2 2 2" xfId="3682"/>
    <cellStyle name="Normal 2 3 4 2 2 2 2 3" xfId="4980"/>
    <cellStyle name="Normal 2 3 4 2 2 2 3" xfId="1742"/>
    <cellStyle name="Normal 2 3 4 2 2 2 4" xfId="3681"/>
    <cellStyle name="Normal 2 3 4 2 2 2 5" xfId="4979"/>
    <cellStyle name="Normal 2 3 4 2 2 3" xfId="2218"/>
    <cellStyle name="Normal 2 3 4 2 2 3 2" xfId="3683"/>
    <cellStyle name="Normal 2 3 4 2 2 3 3" xfId="4981"/>
    <cellStyle name="Normal 2 3 4 2 2 4" xfId="1198"/>
    <cellStyle name="Normal 2 3 4 2 2 5" xfId="3061"/>
    <cellStyle name="Normal 2 3 4 2 2 6" xfId="3680"/>
    <cellStyle name="Normal 2 3 4 2 2 7" xfId="4978"/>
    <cellStyle name="Normal 2 3 4 2 3" xfId="530"/>
    <cellStyle name="Normal 2 3 4 2 3 2" xfId="2388"/>
    <cellStyle name="Normal 2 3 4 2 3 2 2" xfId="3685"/>
    <cellStyle name="Normal 2 3 4 2 3 2 3" xfId="4983"/>
    <cellStyle name="Normal 2 3 4 2 3 3" xfId="1564"/>
    <cellStyle name="Normal 2 3 4 2 3 4" xfId="3684"/>
    <cellStyle name="Normal 2 3 4 2 3 5" xfId="4982"/>
    <cellStyle name="Normal 2 3 4 2 4" xfId="702"/>
    <cellStyle name="Normal 2 3 4 2 4 2" xfId="2557"/>
    <cellStyle name="Normal 2 3 4 2 4 3" xfId="3686"/>
    <cellStyle name="Normal 2 3 4 2 4 4" xfId="4984"/>
    <cellStyle name="Normal 2 3 4 2 5" xfId="2059"/>
    <cellStyle name="Normal 2 3 4 2 6" xfId="1034"/>
    <cellStyle name="Normal 2 3 4 2 7" xfId="2904"/>
    <cellStyle name="Normal 2 3 4 2 8" xfId="3679"/>
    <cellStyle name="Normal 2 3 4 2 9" xfId="4977"/>
    <cellStyle name="Normal 2 3 4 3" xfId="295"/>
    <cellStyle name="Normal 2 3 4 3 2" xfId="800"/>
    <cellStyle name="Normal 2 3 4 3 2 2" xfId="2652"/>
    <cellStyle name="Normal 2 3 4 3 2 2 2" xfId="3689"/>
    <cellStyle name="Normal 2 3 4 3 2 2 3" xfId="4987"/>
    <cellStyle name="Normal 2 3 4 3 2 3" xfId="1678"/>
    <cellStyle name="Normal 2 3 4 3 2 4" xfId="3688"/>
    <cellStyle name="Normal 2 3 4 3 2 5" xfId="4986"/>
    <cellStyle name="Normal 2 3 4 3 3" xfId="2154"/>
    <cellStyle name="Normal 2 3 4 3 3 2" xfId="3690"/>
    <cellStyle name="Normal 2 3 4 3 3 3" xfId="4988"/>
    <cellStyle name="Normal 2 3 4 3 4" xfId="1134"/>
    <cellStyle name="Normal 2 3 4 3 5" xfId="2997"/>
    <cellStyle name="Normal 2 3 4 3 6" xfId="3687"/>
    <cellStyle name="Normal 2 3 4 3 7" xfId="4985"/>
    <cellStyle name="Normal 2 3 4 4" xfId="466"/>
    <cellStyle name="Normal 2 3 4 4 2" xfId="2324"/>
    <cellStyle name="Normal 2 3 4 4 2 2" xfId="3692"/>
    <cellStyle name="Normal 2 3 4 4 2 3" xfId="4990"/>
    <cellStyle name="Normal 2 3 4 4 3" xfId="1500"/>
    <cellStyle name="Normal 2 3 4 4 4" xfId="3691"/>
    <cellStyle name="Normal 2 3 4 4 5" xfId="4989"/>
    <cellStyle name="Normal 2 3 4 5" xfId="638"/>
    <cellStyle name="Normal 2 3 4 5 2" xfId="2493"/>
    <cellStyle name="Normal 2 3 4 5 3" xfId="3693"/>
    <cellStyle name="Normal 2 3 4 5 4" xfId="4991"/>
    <cellStyle name="Normal 2 3 4 6" xfId="1995"/>
    <cellStyle name="Normal 2 3 4 7" xfId="970"/>
    <cellStyle name="Normal 2 3 4 8" xfId="2840"/>
    <cellStyle name="Normal 2 3 4 9" xfId="3140"/>
    <cellStyle name="Normal 2 3 5" xfId="104"/>
    <cellStyle name="Normal 2 3 5 2" xfId="312"/>
    <cellStyle name="Normal 2 3 5 2 2" xfId="817"/>
    <cellStyle name="Normal 2 3 5 2 2 2" xfId="2669"/>
    <cellStyle name="Normal 2 3 5 2 2 2 2" xfId="3697"/>
    <cellStyle name="Normal 2 3 5 2 2 2 3" xfId="4995"/>
    <cellStyle name="Normal 2 3 5 2 2 3" xfId="1695"/>
    <cellStyle name="Normal 2 3 5 2 2 4" xfId="3696"/>
    <cellStyle name="Normal 2 3 5 2 2 5" xfId="4994"/>
    <cellStyle name="Normal 2 3 5 2 3" xfId="2171"/>
    <cellStyle name="Normal 2 3 5 2 3 2" xfId="3698"/>
    <cellStyle name="Normal 2 3 5 2 3 3" xfId="4996"/>
    <cellStyle name="Normal 2 3 5 2 4" xfId="1151"/>
    <cellStyle name="Normal 2 3 5 2 5" xfId="3014"/>
    <cellStyle name="Normal 2 3 5 2 6" xfId="3695"/>
    <cellStyle name="Normal 2 3 5 2 7" xfId="4993"/>
    <cellStyle name="Normal 2 3 5 3" xfId="483"/>
    <cellStyle name="Normal 2 3 5 3 2" xfId="2341"/>
    <cellStyle name="Normal 2 3 5 3 2 2" xfId="3700"/>
    <cellStyle name="Normal 2 3 5 3 2 3" xfId="4998"/>
    <cellStyle name="Normal 2 3 5 3 3" xfId="1517"/>
    <cellStyle name="Normal 2 3 5 3 4" xfId="3699"/>
    <cellStyle name="Normal 2 3 5 3 5" xfId="4997"/>
    <cellStyle name="Normal 2 3 5 4" xfId="655"/>
    <cellStyle name="Normal 2 3 5 4 2" xfId="2510"/>
    <cellStyle name="Normal 2 3 5 4 3" xfId="3701"/>
    <cellStyle name="Normal 2 3 5 4 4" xfId="4999"/>
    <cellStyle name="Normal 2 3 5 5" xfId="2012"/>
    <cellStyle name="Normal 2 3 5 6" xfId="987"/>
    <cellStyle name="Normal 2 3 5 7" xfId="2857"/>
    <cellStyle name="Normal 2 3 5 8" xfId="3694"/>
    <cellStyle name="Normal 2 3 5 9" xfId="4992"/>
    <cellStyle name="Normal 2 3 6" xfId="166"/>
    <cellStyle name="Normal 2 3 6 2" xfId="372"/>
    <cellStyle name="Normal 2 3 6 2 2" xfId="876"/>
    <cellStyle name="Normal 2 3 6 2 2 2" xfId="2728"/>
    <cellStyle name="Normal 2 3 6 2 2 2 2" xfId="3705"/>
    <cellStyle name="Normal 2 3 6 2 2 2 3" xfId="5003"/>
    <cellStyle name="Normal 2 3 6 2 2 3" xfId="1754"/>
    <cellStyle name="Normal 2 3 6 2 2 4" xfId="3704"/>
    <cellStyle name="Normal 2 3 6 2 2 5" xfId="5002"/>
    <cellStyle name="Normal 2 3 6 2 3" xfId="2230"/>
    <cellStyle name="Normal 2 3 6 2 3 2" xfId="3706"/>
    <cellStyle name="Normal 2 3 6 2 3 3" xfId="5004"/>
    <cellStyle name="Normal 2 3 6 2 4" xfId="1210"/>
    <cellStyle name="Normal 2 3 6 2 5" xfId="3073"/>
    <cellStyle name="Normal 2 3 6 2 6" xfId="3703"/>
    <cellStyle name="Normal 2 3 6 2 7" xfId="5001"/>
    <cellStyle name="Normal 2 3 6 3" xfId="542"/>
    <cellStyle name="Normal 2 3 6 3 2" xfId="2400"/>
    <cellStyle name="Normal 2 3 6 3 2 2" xfId="3708"/>
    <cellStyle name="Normal 2 3 6 3 2 3" xfId="5006"/>
    <cellStyle name="Normal 2 3 6 3 3" xfId="1578"/>
    <cellStyle name="Normal 2 3 6 3 4" xfId="3707"/>
    <cellStyle name="Normal 2 3 6 3 5" xfId="5005"/>
    <cellStyle name="Normal 2 3 6 4" xfId="714"/>
    <cellStyle name="Normal 2 3 6 4 2" xfId="2569"/>
    <cellStyle name="Normal 2 3 6 4 3" xfId="3709"/>
    <cellStyle name="Normal 2 3 6 4 4" xfId="5007"/>
    <cellStyle name="Normal 2 3 6 5" xfId="2071"/>
    <cellStyle name="Normal 2 3 6 6" xfId="1046"/>
    <cellStyle name="Normal 2 3 6 7" xfId="2916"/>
    <cellStyle name="Normal 2 3 6 8" xfId="3702"/>
    <cellStyle name="Normal 2 3 6 9" xfId="5000"/>
    <cellStyle name="Normal 2 3 7" xfId="248"/>
    <cellStyle name="Normal 2 3 7 2" xfId="753"/>
    <cellStyle name="Normal 2 3 7 2 2" xfId="2605"/>
    <cellStyle name="Normal 2 3 7 2 2 2" xfId="3712"/>
    <cellStyle name="Normal 2 3 7 2 2 3" xfId="5010"/>
    <cellStyle name="Normal 2 3 7 2 3" xfId="1631"/>
    <cellStyle name="Normal 2 3 7 2 4" xfId="3711"/>
    <cellStyle name="Normal 2 3 7 2 5" xfId="5009"/>
    <cellStyle name="Normal 2 3 7 3" xfId="2107"/>
    <cellStyle name="Normal 2 3 7 3 2" xfId="3713"/>
    <cellStyle name="Normal 2 3 7 3 3" xfId="5011"/>
    <cellStyle name="Normal 2 3 7 4" xfId="1087"/>
    <cellStyle name="Normal 2 3 7 5" xfId="2950"/>
    <cellStyle name="Normal 2 3 7 6" xfId="3710"/>
    <cellStyle name="Normal 2 3 7 7" xfId="5008"/>
    <cellStyle name="Normal 2 3 8" xfId="384"/>
    <cellStyle name="Normal 2 3 8 2" xfId="887"/>
    <cellStyle name="Normal 2 3 8 2 2" xfId="2737"/>
    <cellStyle name="Normal 2 3 8 2 3" xfId="1766"/>
    <cellStyle name="Normal 2 3 8 3" xfId="2242"/>
    <cellStyle name="Normal 2 3 8 4" xfId="1222"/>
    <cellStyle name="Normal 2 3 9" xfId="419"/>
    <cellStyle name="Normal 2 3 9 2" xfId="2277"/>
    <cellStyle name="Normal 2 3 9 2 2" xfId="3715"/>
    <cellStyle name="Normal 2 3 9 2 3" xfId="5013"/>
    <cellStyle name="Normal 2 3 9 3" xfId="1453"/>
    <cellStyle name="Normal 2 3 9 4" xfId="3714"/>
    <cellStyle name="Normal 2 3 9 5" xfId="5012"/>
    <cellStyle name="Normal 2 4" xfId="61"/>
    <cellStyle name="Normal 2 4 10" xfId="946"/>
    <cellStyle name="Normal 2 4 11" xfId="2816"/>
    <cellStyle name="Normal 2 4 12" xfId="3116"/>
    <cellStyle name="Normal 2 4 13" xfId="3716"/>
    <cellStyle name="Normal 2 4 14" xfId="5014"/>
    <cellStyle name="Normal 2 4 15" xfId="5903"/>
    <cellStyle name="Normal 2 4 2" xfId="127"/>
    <cellStyle name="Normal 2 4 2 2" xfId="335"/>
    <cellStyle name="Normal 2 4 2 2 2" xfId="840"/>
    <cellStyle name="Normal 2 4 2 2 2 2" xfId="2692"/>
    <cellStyle name="Normal 2 4 2 2 2 2 2" xfId="3720"/>
    <cellStyle name="Normal 2 4 2 2 2 2 3" xfId="5018"/>
    <cellStyle name="Normal 2 4 2 2 2 3" xfId="1718"/>
    <cellStyle name="Normal 2 4 2 2 2 4" xfId="3719"/>
    <cellStyle name="Normal 2 4 2 2 2 5" xfId="5017"/>
    <cellStyle name="Normal 2 4 2 2 3" xfId="2194"/>
    <cellStyle name="Normal 2 4 2 2 3 2" xfId="3721"/>
    <cellStyle name="Normal 2 4 2 2 3 3" xfId="5019"/>
    <cellStyle name="Normal 2 4 2 2 4" xfId="1174"/>
    <cellStyle name="Normal 2 4 2 2 5" xfId="3037"/>
    <cellStyle name="Normal 2 4 2 2 6" xfId="3718"/>
    <cellStyle name="Normal 2 4 2 2 7" xfId="5016"/>
    <cellStyle name="Normal 2 4 2 3" xfId="506"/>
    <cellStyle name="Normal 2 4 2 3 2" xfId="2364"/>
    <cellStyle name="Normal 2 4 2 3 2 2" xfId="3723"/>
    <cellStyle name="Normal 2 4 2 3 2 3" xfId="5021"/>
    <cellStyle name="Normal 2 4 2 3 3" xfId="1540"/>
    <cellStyle name="Normal 2 4 2 3 4" xfId="3722"/>
    <cellStyle name="Normal 2 4 2 3 5" xfId="5020"/>
    <cellStyle name="Normal 2 4 2 4" xfId="678"/>
    <cellStyle name="Normal 2 4 2 4 2" xfId="2533"/>
    <cellStyle name="Normal 2 4 2 4 3" xfId="3724"/>
    <cellStyle name="Normal 2 4 2 4 4" xfId="5022"/>
    <cellStyle name="Normal 2 4 2 5" xfId="2035"/>
    <cellStyle name="Normal 2 4 2 6" xfId="1010"/>
    <cellStyle name="Normal 2 4 2 7" xfId="2880"/>
    <cellStyle name="Normal 2 4 2 8" xfId="3717"/>
    <cellStyle name="Normal 2 4 2 9" xfId="5015"/>
    <cellStyle name="Normal 2 4 3" xfId="167"/>
    <cellStyle name="Normal 2 4 3 2" xfId="373"/>
    <cellStyle name="Normal 2 4 3 2 2" xfId="877"/>
    <cellStyle name="Normal 2 4 3 2 2 2" xfId="2729"/>
    <cellStyle name="Normal 2 4 3 2 2 2 2" xfId="3728"/>
    <cellStyle name="Normal 2 4 3 2 2 2 3" xfId="5026"/>
    <cellStyle name="Normal 2 4 3 2 2 3" xfId="1755"/>
    <cellStyle name="Normal 2 4 3 2 2 4" xfId="3727"/>
    <cellStyle name="Normal 2 4 3 2 2 5" xfId="5025"/>
    <cellStyle name="Normal 2 4 3 2 3" xfId="2231"/>
    <cellStyle name="Normal 2 4 3 2 3 2" xfId="3729"/>
    <cellStyle name="Normal 2 4 3 2 3 3" xfId="5027"/>
    <cellStyle name="Normal 2 4 3 2 4" xfId="1211"/>
    <cellStyle name="Normal 2 4 3 2 5" xfId="3074"/>
    <cellStyle name="Normal 2 4 3 2 6" xfId="3726"/>
    <cellStyle name="Normal 2 4 3 2 7" xfId="5024"/>
    <cellStyle name="Normal 2 4 3 3" xfId="543"/>
    <cellStyle name="Normal 2 4 3 3 2" xfId="2401"/>
    <cellStyle name="Normal 2 4 3 3 2 2" xfId="3731"/>
    <cellStyle name="Normal 2 4 3 3 2 3" xfId="5029"/>
    <cellStyle name="Normal 2 4 3 3 3" xfId="1579"/>
    <cellStyle name="Normal 2 4 3 3 4" xfId="3730"/>
    <cellStyle name="Normal 2 4 3 3 5" xfId="5028"/>
    <cellStyle name="Normal 2 4 3 4" xfId="715"/>
    <cellStyle name="Normal 2 4 3 4 2" xfId="2570"/>
    <cellStyle name="Normal 2 4 3 4 3" xfId="3732"/>
    <cellStyle name="Normal 2 4 3 4 4" xfId="5030"/>
    <cellStyle name="Normal 2 4 3 5" xfId="2072"/>
    <cellStyle name="Normal 2 4 3 6" xfId="1047"/>
    <cellStyle name="Normal 2 4 3 7" xfId="2917"/>
    <cellStyle name="Normal 2 4 3 8" xfId="3725"/>
    <cellStyle name="Normal 2 4 3 9" xfId="5023"/>
    <cellStyle name="Normal 2 4 4" xfId="271"/>
    <cellStyle name="Normal 2 4 4 2" xfId="776"/>
    <cellStyle name="Normal 2 4 4 2 2" xfId="2628"/>
    <cellStyle name="Normal 2 4 4 2 2 2" xfId="3735"/>
    <cellStyle name="Normal 2 4 4 2 2 3" xfId="5033"/>
    <cellStyle name="Normal 2 4 4 2 3" xfId="1654"/>
    <cellStyle name="Normal 2 4 4 2 4" xfId="3734"/>
    <cellStyle name="Normal 2 4 4 2 5" xfId="5032"/>
    <cellStyle name="Normal 2 4 4 3" xfId="2130"/>
    <cellStyle name="Normal 2 4 4 3 2" xfId="3736"/>
    <cellStyle name="Normal 2 4 4 3 3" xfId="5034"/>
    <cellStyle name="Normal 2 4 4 4" xfId="1110"/>
    <cellStyle name="Normal 2 4 4 5" xfId="2973"/>
    <cellStyle name="Normal 2 4 4 6" xfId="3733"/>
    <cellStyle name="Normal 2 4 4 7" xfId="5031"/>
    <cellStyle name="Normal 2 4 5" xfId="385"/>
    <cellStyle name="Normal 2 4 5 2" xfId="1767"/>
    <cellStyle name="Normal 2 4 5 2 2" xfId="3738"/>
    <cellStyle name="Normal 2 4 5 2 3" xfId="5036"/>
    <cellStyle name="Normal 2 4 5 3" xfId="2243"/>
    <cellStyle name="Normal 2 4 5 4" xfId="1223"/>
    <cellStyle name="Normal 2 4 5 5" xfId="3737"/>
    <cellStyle name="Normal 2 4 5 6" xfId="5035"/>
    <cellStyle name="Normal 2 4 6" xfId="442"/>
    <cellStyle name="Normal 2 4 6 2" xfId="2300"/>
    <cellStyle name="Normal 2 4 6 3" xfId="1476"/>
    <cellStyle name="Normal 2 4 6 4" xfId="3739"/>
    <cellStyle name="Normal 2 4 6 5" xfId="5037"/>
    <cellStyle name="Normal 2 4 7" xfId="557"/>
    <cellStyle name="Normal 2 4 7 2" xfId="2413"/>
    <cellStyle name="Normal 2 4 8" xfId="614"/>
    <cellStyle name="Normal 2 4 8 2" xfId="2469"/>
    <cellStyle name="Normal 2 4 9" xfId="1971"/>
    <cellStyle name="Normal 2 5" xfId="25"/>
    <cellStyle name="Normal 2 5 10" xfId="2782"/>
    <cellStyle name="Normal 2 5 11" xfId="3149"/>
    <cellStyle name="Normal 2 5 12" xfId="4453"/>
    <cellStyle name="Normal 2 5 13" xfId="5904"/>
    <cellStyle name="Normal 2 5 2" xfId="168"/>
    <cellStyle name="Normal 2 5 2 2" xfId="374"/>
    <cellStyle name="Normal 2 5 2 2 2" xfId="878"/>
    <cellStyle name="Normal 2 5 2 2 2 2" xfId="2730"/>
    <cellStyle name="Normal 2 5 2 2 2 2 2" xfId="3743"/>
    <cellStyle name="Normal 2 5 2 2 2 2 3" xfId="5041"/>
    <cellStyle name="Normal 2 5 2 2 2 3" xfId="1756"/>
    <cellStyle name="Normal 2 5 2 2 2 4" xfId="3742"/>
    <cellStyle name="Normal 2 5 2 2 2 5" xfId="5040"/>
    <cellStyle name="Normal 2 5 2 2 3" xfId="2232"/>
    <cellStyle name="Normal 2 5 2 2 3 2" xfId="3744"/>
    <cellStyle name="Normal 2 5 2 2 3 3" xfId="5042"/>
    <cellStyle name="Normal 2 5 2 2 4" xfId="1212"/>
    <cellStyle name="Normal 2 5 2 2 5" xfId="3075"/>
    <cellStyle name="Normal 2 5 2 2 6" xfId="3741"/>
    <cellStyle name="Normal 2 5 2 2 7" xfId="5039"/>
    <cellStyle name="Normal 2 5 2 3" xfId="544"/>
    <cellStyle name="Normal 2 5 2 3 2" xfId="2402"/>
    <cellStyle name="Normal 2 5 2 3 2 2" xfId="3746"/>
    <cellStyle name="Normal 2 5 2 3 2 3" xfId="5044"/>
    <cellStyle name="Normal 2 5 2 3 3" xfId="1580"/>
    <cellStyle name="Normal 2 5 2 3 4" xfId="3745"/>
    <cellStyle name="Normal 2 5 2 3 5" xfId="5043"/>
    <cellStyle name="Normal 2 5 2 4" xfId="716"/>
    <cellStyle name="Normal 2 5 2 4 2" xfId="2571"/>
    <cellStyle name="Normal 2 5 2 4 3" xfId="3747"/>
    <cellStyle name="Normal 2 5 2 4 4" xfId="5045"/>
    <cellStyle name="Normal 2 5 2 5" xfId="2073"/>
    <cellStyle name="Normal 2 5 2 6" xfId="1048"/>
    <cellStyle name="Normal 2 5 2 7" xfId="2918"/>
    <cellStyle name="Normal 2 5 2 8" xfId="3740"/>
    <cellStyle name="Normal 2 5 2 9" xfId="5038"/>
    <cellStyle name="Normal 2 5 3" xfId="237"/>
    <cellStyle name="Normal 2 5 3 2" xfId="742"/>
    <cellStyle name="Normal 2 5 3 2 2" xfId="2594"/>
    <cellStyle name="Normal 2 5 3 2 2 2" xfId="3750"/>
    <cellStyle name="Normal 2 5 3 2 2 3" xfId="5048"/>
    <cellStyle name="Normal 2 5 3 2 3" xfId="1620"/>
    <cellStyle name="Normal 2 5 3 2 4" xfId="3749"/>
    <cellStyle name="Normal 2 5 3 2 5" xfId="5047"/>
    <cellStyle name="Normal 2 5 3 3" xfId="2096"/>
    <cellStyle name="Normal 2 5 3 3 2" xfId="3751"/>
    <cellStyle name="Normal 2 5 3 3 3" xfId="5049"/>
    <cellStyle name="Normal 2 5 3 4" xfId="1076"/>
    <cellStyle name="Normal 2 5 3 5" xfId="2939"/>
    <cellStyle name="Normal 2 5 3 6" xfId="3748"/>
    <cellStyle name="Normal 2 5 3 7" xfId="5046"/>
    <cellStyle name="Normal 2 5 4" xfId="386"/>
    <cellStyle name="Normal 2 5 4 2" xfId="1768"/>
    <cellStyle name="Normal 2 5 4 2 2" xfId="3753"/>
    <cellStyle name="Normal 2 5 4 2 3" xfId="5051"/>
    <cellStyle name="Normal 2 5 4 3" xfId="2244"/>
    <cellStyle name="Normal 2 5 4 4" xfId="1224"/>
    <cellStyle name="Normal 2 5 4 5" xfId="3752"/>
    <cellStyle name="Normal 2 5 4 6" xfId="5050"/>
    <cellStyle name="Normal 2 5 5" xfId="408"/>
    <cellStyle name="Normal 2 5 5 2" xfId="2266"/>
    <cellStyle name="Normal 2 5 5 3" xfId="1442"/>
    <cellStyle name="Normal 2 5 5 4" xfId="3754"/>
    <cellStyle name="Normal 2 5 5 5" xfId="5052"/>
    <cellStyle name="Normal 2 5 6" xfId="558"/>
    <cellStyle name="Normal 2 5 6 2" xfId="2414"/>
    <cellStyle name="Normal 2 5 7" xfId="580"/>
    <cellStyle name="Normal 2 5 7 2" xfId="2435"/>
    <cellStyle name="Normal 2 5 8" xfId="1937"/>
    <cellStyle name="Normal 2 5 9" xfId="912"/>
    <cellStyle name="Normal 2 6" xfId="93"/>
    <cellStyle name="Normal 2 6 10" xfId="5905"/>
    <cellStyle name="Normal 2 6 2" xfId="301"/>
    <cellStyle name="Normal 2 6 2 2" xfId="806"/>
    <cellStyle name="Normal 2 6 2 2 2" xfId="2658"/>
    <cellStyle name="Normal 2 6 2 2 2 2" xfId="3758"/>
    <cellStyle name="Normal 2 6 2 2 2 3" xfId="5056"/>
    <cellStyle name="Normal 2 6 2 2 3" xfId="1684"/>
    <cellStyle name="Normal 2 6 2 2 4" xfId="3757"/>
    <cellStyle name="Normal 2 6 2 2 5" xfId="5055"/>
    <cellStyle name="Normal 2 6 2 3" xfId="2160"/>
    <cellStyle name="Normal 2 6 2 3 2" xfId="3759"/>
    <cellStyle name="Normal 2 6 2 3 3" xfId="5057"/>
    <cellStyle name="Normal 2 6 2 4" xfId="1140"/>
    <cellStyle name="Normal 2 6 2 5" xfId="3003"/>
    <cellStyle name="Normal 2 6 2 6" xfId="3756"/>
    <cellStyle name="Normal 2 6 2 7" xfId="5054"/>
    <cellStyle name="Normal 2 6 3" xfId="472"/>
    <cellStyle name="Normal 2 6 3 2" xfId="2330"/>
    <cellStyle name="Normal 2 6 3 2 2" xfId="3761"/>
    <cellStyle name="Normal 2 6 3 2 3" xfId="5059"/>
    <cellStyle name="Normal 2 6 3 3" xfId="1506"/>
    <cellStyle name="Normal 2 6 3 4" xfId="3760"/>
    <cellStyle name="Normal 2 6 3 5" xfId="5058"/>
    <cellStyle name="Normal 2 6 4" xfId="644"/>
    <cellStyle name="Normal 2 6 4 2" xfId="2499"/>
    <cellStyle name="Normal 2 6 4 3" xfId="3762"/>
    <cellStyle name="Normal 2 6 4 4" xfId="5060"/>
    <cellStyle name="Normal 2 6 5" xfId="2001"/>
    <cellStyle name="Normal 2 6 6" xfId="976"/>
    <cellStyle name="Normal 2 6 7" xfId="2846"/>
    <cellStyle name="Normal 2 6 8" xfId="3755"/>
    <cellStyle name="Normal 2 6 9" xfId="5053"/>
    <cellStyle name="Normal 2 7" xfId="164"/>
    <cellStyle name="Normal 2 8" xfId="229"/>
    <cellStyle name="Normal 2 8 2" xfId="733"/>
    <cellStyle name="Normal 2 8 2 2" xfId="2586"/>
    <cellStyle name="Normal 2 8 2 2 2" xfId="3765"/>
    <cellStyle name="Normal 2 8 2 2 3" xfId="5063"/>
    <cellStyle name="Normal 2 8 2 3" xfId="1612"/>
    <cellStyle name="Normal 2 8 2 4" xfId="3764"/>
    <cellStyle name="Normal 2 8 2 5" xfId="5062"/>
    <cellStyle name="Normal 2 8 3" xfId="2088"/>
    <cellStyle name="Normal 2 8 3 2" xfId="3766"/>
    <cellStyle name="Normal 2 8 3 3" xfId="5064"/>
    <cellStyle name="Normal 2 8 4" xfId="1068"/>
    <cellStyle name="Normal 2 8 5" xfId="2931"/>
    <cellStyle name="Normal 2 8 6" xfId="3763"/>
    <cellStyle name="Normal 2 8 7" xfId="5061"/>
    <cellStyle name="Normal 2 9" xfId="400"/>
    <cellStyle name="Normal 2 9 2" xfId="883"/>
    <cellStyle name="Normal 2 9 3" xfId="2258"/>
    <cellStyle name="Normal 2 9 4" xfId="904"/>
    <cellStyle name="Normal 2_03 OUVERTURE DU JUIN 2012." xfId="5906"/>
    <cellStyle name="Normal 20" xfId="170"/>
    <cellStyle name="Normal 20 2" xfId="375"/>
    <cellStyle name="Normal 20 2 2" xfId="879"/>
    <cellStyle name="Normal 20 2 2 2" xfId="2731"/>
    <cellStyle name="Normal 20 2 2 2 2" xfId="3770"/>
    <cellStyle name="Normal 20 2 2 2 3" xfId="5068"/>
    <cellStyle name="Normal 20 2 2 3" xfId="1757"/>
    <cellStyle name="Normal 20 2 2 4" xfId="3769"/>
    <cellStyle name="Normal 20 2 2 5" xfId="5067"/>
    <cellStyle name="Normal 20 2 3" xfId="2233"/>
    <cellStyle name="Normal 20 2 3 2" xfId="3771"/>
    <cellStyle name="Normal 20 2 3 3" xfId="5069"/>
    <cellStyle name="Normal 20 2 4" xfId="1213"/>
    <cellStyle name="Normal 20 2 5" xfId="3076"/>
    <cellStyle name="Normal 20 2 6" xfId="3768"/>
    <cellStyle name="Normal 20 2 7" xfId="5066"/>
    <cellStyle name="Normal 20 3" xfId="545"/>
    <cellStyle name="Normal 20 3 2" xfId="2403"/>
    <cellStyle name="Normal 20 3 2 2" xfId="3773"/>
    <cellStyle name="Normal 20 3 2 3" xfId="5071"/>
    <cellStyle name="Normal 20 3 3" xfId="1581"/>
    <cellStyle name="Normal 20 3 4" xfId="3772"/>
    <cellStyle name="Normal 20 3 5" xfId="5070"/>
    <cellStyle name="Normal 20 4" xfId="717"/>
    <cellStyle name="Normal 20 4 2" xfId="2572"/>
    <cellStyle name="Normal 20 4 3" xfId="3774"/>
    <cellStyle name="Normal 20 4 4" xfId="5072"/>
    <cellStyle name="Normal 20 5" xfId="2074"/>
    <cellStyle name="Normal 20 6" xfId="1049"/>
    <cellStyle name="Normal 20 7" xfId="2919"/>
    <cellStyle name="Normal 20 8" xfId="3767"/>
    <cellStyle name="Normal 20 9" xfId="5065"/>
    <cellStyle name="Normal 21" xfId="171"/>
    <cellStyle name="Normal 21 2" xfId="376"/>
    <cellStyle name="Normal 21 2 2" xfId="1758"/>
    <cellStyle name="Normal 21 2 3" xfId="2234"/>
    <cellStyle name="Normal 21 2 4" xfId="1214"/>
    <cellStyle name="Normal 21 3" xfId="546"/>
    <cellStyle name="Normal 21 3 2" xfId="2404"/>
    <cellStyle name="Normal 21 3 3" xfId="1583"/>
    <cellStyle name="Normal 21 4" xfId="718"/>
    <cellStyle name="Normal 21 4 2" xfId="2573"/>
    <cellStyle name="Normal 21 5" xfId="720"/>
    <cellStyle name="Normal 21 6" xfId="2075"/>
    <cellStyle name="Normal 21 7" xfId="1050"/>
    <cellStyle name="Normal 22" xfId="172"/>
    <cellStyle name="Normal 22 2" xfId="547"/>
    <cellStyle name="Normal 22 2 2" xfId="3777"/>
    <cellStyle name="Normal 22 2 2 2" xfId="5075"/>
    <cellStyle name="Normal 22 2 3" xfId="3776"/>
    <cellStyle name="Normal 22 2 4" xfId="5074"/>
    <cellStyle name="Normal 22 3" xfId="721"/>
    <cellStyle name="Normal 22 3 2" xfId="2575"/>
    <cellStyle name="Normal 22 3 3" xfId="3778"/>
    <cellStyle name="Normal 22 3 4" xfId="5076"/>
    <cellStyle name="Normal 22 4" xfId="2920"/>
    <cellStyle name="Normal 22 5" xfId="3775"/>
    <cellStyle name="Normal 22 6" xfId="5073"/>
    <cellStyle name="Normal 23" xfId="378"/>
    <cellStyle name="Normal 23 2" xfId="880"/>
    <cellStyle name="Normal 23 2 2" xfId="2732"/>
    <cellStyle name="Normal 23 2 2 2" xfId="3781"/>
    <cellStyle name="Normal 23 2 2 3" xfId="5079"/>
    <cellStyle name="Normal 23 2 3" xfId="1760"/>
    <cellStyle name="Normal 23 2 4" xfId="3780"/>
    <cellStyle name="Normal 23 2 5" xfId="5078"/>
    <cellStyle name="Normal 23 3" xfId="2236"/>
    <cellStyle name="Normal 23 3 2" xfId="3782"/>
    <cellStyle name="Normal 23 3 3" xfId="5080"/>
    <cellStyle name="Normal 23 4" xfId="1216"/>
    <cellStyle name="Normal 23 5" xfId="3077"/>
    <cellStyle name="Normal 23 6" xfId="3779"/>
    <cellStyle name="Normal 23 7" xfId="5077"/>
    <cellStyle name="Normal 24" xfId="387"/>
    <cellStyle name="Normal 24 2" xfId="882"/>
    <cellStyle name="Normal 24 2 2" xfId="2734"/>
    <cellStyle name="Normal 24 2 2 2" xfId="3785"/>
    <cellStyle name="Normal 24 2 2 3" xfId="5083"/>
    <cellStyle name="Normal 24 2 3" xfId="1769"/>
    <cellStyle name="Normal 24 2 4" xfId="3784"/>
    <cellStyle name="Normal 24 2 5" xfId="5082"/>
    <cellStyle name="Normal 24 3" xfId="2245"/>
    <cellStyle name="Normal 24 3 2" xfId="3786"/>
    <cellStyle name="Normal 24 3 3" xfId="5084"/>
    <cellStyle name="Normal 24 4" xfId="1225"/>
    <cellStyle name="Normal 24 5" xfId="3079"/>
    <cellStyle name="Normal 24 6" xfId="3783"/>
    <cellStyle name="Normal 24 7" xfId="5081"/>
    <cellStyle name="Normal 24_Verif Nov 2010" xfId="5907"/>
    <cellStyle name="Normal 25" xfId="550"/>
    <cellStyle name="Normal 25 2" xfId="2406"/>
    <cellStyle name="Normal 25 2 2" xfId="3787"/>
    <cellStyle name="Normal 25 2 3" xfId="5085"/>
    <cellStyle name="Normal 25 3" xfId="3150"/>
    <cellStyle name="Normal 25 4" xfId="4454"/>
    <cellStyle name="Normal 26" xfId="559"/>
    <cellStyle name="Normal 26 2" xfId="2415"/>
    <cellStyle name="Normal 26 3" xfId="3788"/>
    <cellStyle name="Normal 27" xfId="577"/>
    <cellStyle name="Normal 27 2" xfId="3789"/>
    <cellStyle name="Normal 27 3" xfId="5086"/>
    <cellStyle name="Normal 28" xfId="3146"/>
    <cellStyle name="Normal 28 2" xfId="3790"/>
    <cellStyle name="Normal 29" xfId="3147"/>
    <cellStyle name="Normal 3" xfId="15"/>
    <cellStyle name="Normal 3 10" xfId="169"/>
    <cellStyle name="Normal 3 11" xfId="230"/>
    <cellStyle name="Normal 3 11 2" xfId="734"/>
    <cellStyle name="Normal 3 11 2 2" xfId="2587"/>
    <cellStyle name="Normal 3 11 2 2 2" xfId="3793"/>
    <cellStyle name="Normal 3 11 2 2 3" xfId="5089"/>
    <cellStyle name="Normal 3 11 2 3" xfId="1613"/>
    <cellStyle name="Normal 3 11 2 4" xfId="3792"/>
    <cellStyle name="Normal 3 11 2 5" xfId="5088"/>
    <cellStyle name="Normal 3 11 3" xfId="2089"/>
    <cellStyle name="Normal 3 11 3 2" xfId="3794"/>
    <cellStyle name="Normal 3 11 3 3" xfId="5090"/>
    <cellStyle name="Normal 3 11 4" xfId="1069"/>
    <cellStyle name="Normal 3 11 5" xfId="2932"/>
    <cellStyle name="Normal 3 11 6" xfId="3791"/>
    <cellStyle name="Normal 3 11 7" xfId="5087"/>
    <cellStyle name="Normal 3 12" xfId="401"/>
    <cellStyle name="Normal 3 12 2" xfId="2259"/>
    <cellStyle name="Normal 3 12 2 2" xfId="3796"/>
    <cellStyle name="Normal 3 12 2 3" xfId="5092"/>
    <cellStyle name="Normal 3 12 3" xfId="905"/>
    <cellStyle name="Normal 3 12 4" xfId="3795"/>
    <cellStyle name="Normal 3 12 5" xfId="5091"/>
    <cellStyle name="Normal 3 13" xfId="571"/>
    <cellStyle name="Normal 3 13 2" xfId="2427"/>
    <cellStyle name="Normal 3 13 3" xfId="1434"/>
    <cellStyle name="Normal 3 13 4" xfId="3797"/>
    <cellStyle name="Normal 3 13 5" xfId="5093"/>
    <cellStyle name="Normal 3 14" xfId="1930"/>
    <cellStyle name="Normal 3 14 2" xfId="5743"/>
    <cellStyle name="Normal 3 14 3" xfId="5742"/>
    <cellStyle name="Normal 3 15" xfId="2775"/>
    <cellStyle name="Normal 3 16" xfId="3083"/>
    <cellStyle name="Normal 3 17" xfId="5908"/>
    <cellStyle name="Normal 3 2" xfId="34"/>
    <cellStyle name="Normal 3 2 10" xfId="920"/>
    <cellStyle name="Normal 3 2 11" xfId="2790"/>
    <cellStyle name="Normal 3 2 12" xfId="3090"/>
    <cellStyle name="Normal 3 2 13" xfId="3798"/>
    <cellStyle name="Normal 3 2 14" xfId="5094"/>
    <cellStyle name="Normal 3 2 15" xfId="5974"/>
    <cellStyle name="Normal 3 2 2" xfId="53"/>
    <cellStyle name="Normal 3 2 2 10" xfId="3799"/>
    <cellStyle name="Normal 3 2 2 11" xfId="5095"/>
    <cellStyle name="Normal 3 2 2 12" xfId="5909"/>
    <cellStyle name="Normal 3 2 2 2" xfId="120"/>
    <cellStyle name="Normal 3 2 2 2 10" xfId="5910"/>
    <cellStyle name="Normal 3 2 2 2 2" xfId="328"/>
    <cellStyle name="Normal 3 2 2 2 2 2" xfId="833"/>
    <cellStyle name="Normal 3 2 2 2 2 2 2" xfId="2685"/>
    <cellStyle name="Normal 3 2 2 2 2 2 2 2" xfId="3803"/>
    <cellStyle name="Normal 3 2 2 2 2 2 2 3" xfId="5099"/>
    <cellStyle name="Normal 3 2 2 2 2 2 3" xfId="1711"/>
    <cellStyle name="Normal 3 2 2 2 2 2 4" xfId="3802"/>
    <cellStyle name="Normal 3 2 2 2 2 2 5" xfId="5098"/>
    <cellStyle name="Normal 3 2 2 2 2 3" xfId="2187"/>
    <cellStyle name="Normal 3 2 2 2 2 3 2" xfId="3804"/>
    <cellStyle name="Normal 3 2 2 2 2 3 3" xfId="5100"/>
    <cellStyle name="Normal 3 2 2 2 2 4" xfId="1167"/>
    <cellStyle name="Normal 3 2 2 2 2 5" xfId="3030"/>
    <cellStyle name="Normal 3 2 2 2 2 6" xfId="3801"/>
    <cellStyle name="Normal 3 2 2 2 2 7" xfId="5097"/>
    <cellStyle name="Normal 3 2 2 2 3" xfId="499"/>
    <cellStyle name="Normal 3 2 2 2 3 2" xfId="2357"/>
    <cellStyle name="Normal 3 2 2 2 3 2 2" xfId="3806"/>
    <cellStyle name="Normal 3 2 2 2 3 2 3" xfId="5102"/>
    <cellStyle name="Normal 3 2 2 2 3 3" xfId="1533"/>
    <cellStyle name="Normal 3 2 2 2 3 4" xfId="3805"/>
    <cellStyle name="Normal 3 2 2 2 3 5" xfId="5101"/>
    <cellStyle name="Normal 3 2 2 2 4" xfId="671"/>
    <cellStyle name="Normal 3 2 2 2 4 2" xfId="2526"/>
    <cellStyle name="Normal 3 2 2 2 4 3" xfId="3807"/>
    <cellStyle name="Normal 3 2 2 2 4 4" xfId="5103"/>
    <cellStyle name="Normal 3 2 2 2 5" xfId="2028"/>
    <cellStyle name="Normal 3 2 2 2 6" xfId="1003"/>
    <cellStyle name="Normal 3 2 2 2 7" xfId="2873"/>
    <cellStyle name="Normal 3 2 2 2 8" xfId="3800"/>
    <cellStyle name="Normal 3 2 2 2 9" xfId="5096"/>
    <cellStyle name="Normal 3 2 2 3" xfId="264"/>
    <cellStyle name="Normal 3 2 2 3 2" xfId="769"/>
    <cellStyle name="Normal 3 2 2 3 2 2" xfId="2621"/>
    <cellStyle name="Normal 3 2 2 3 2 2 2" xfId="3810"/>
    <cellStyle name="Normal 3 2 2 3 2 2 3" xfId="5106"/>
    <cellStyle name="Normal 3 2 2 3 2 3" xfId="1647"/>
    <cellStyle name="Normal 3 2 2 3 2 4" xfId="3809"/>
    <cellStyle name="Normal 3 2 2 3 2 5" xfId="5105"/>
    <cellStyle name="Normal 3 2 2 3 3" xfId="2123"/>
    <cellStyle name="Normal 3 2 2 3 3 2" xfId="3811"/>
    <cellStyle name="Normal 3 2 2 3 3 3" xfId="5107"/>
    <cellStyle name="Normal 3 2 2 3 4" xfId="1103"/>
    <cellStyle name="Normal 3 2 2 3 5" xfId="2966"/>
    <cellStyle name="Normal 3 2 2 3 6" xfId="3808"/>
    <cellStyle name="Normal 3 2 2 3 7" xfId="5104"/>
    <cellStyle name="Normal 3 2 2 3 8" xfId="5911"/>
    <cellStyle name="Normal 3 2 2 4" xfId="435"/>
    <cellStyle name="Normal 3 2 2 4 2" xfId="2293"/>
    <cellStyle name="Normal 3 2 2 4 2 2" xfId="3813"/>
    <cellStyle name="Normal 3 2 2 4 2 3" xfId="5109"/>
    <cellStyle name="Normal 3 2 2 4 3" xfId="1469"/>
    <cellStyle name="Normal 3 2 2 4 4" xfId="3812"/>
    <cellStyle name="Normal 3 2 2 4 5" xfId="5108"/>
    <cellStyle name="Normal 3 2 2 4 6" xfId="5912"/>
    <cellStyle name="Normal 3 2 2 5" xfId="607"/>
    <cellStyle name="Normal 3 2 2 5 2" xfId="2462"/>
    <cellStyle name="Normal 3 2 2 5 3" xfId="3814"/>
    <cellStyle name="Normal 3 2 2 5 4" xfId="5110"/>
    <cellStyle name="Normal 3 2 2 6" xfId="1964"/>
    <cellStyle name="Normal 3 2 2 7" xfId="939"/>
    <cellStyle name="Normal 3 2 2 8" xfId="2809"/>
    <cellStyle name="Normal 3 2 2 9" xfId="3109"/>
    <cellStyle name="Normal 3 2 2_01 OUVERTURE JANVIER 2013." xfId="5913"/>
    <cellStyle name="Normal 3 2 3" xfId="70"/>
    <cellStyle name="Normal 3 2 3 10" xfId="3815"/>
    <cellStyle name="Normal 3 2 3 11" xfId="5111"/>
    <cellStyle name="Normal 3 2 3 12" xfId="5914"/>
    <cellStyle name="Normal 3 2 3 2" xfId="136"/>
    <cellStyle name="Normal 3 2 3 2 2" xfId="344"/>
    <cellStyle name="Normal 3 2 3 2 2 2" xfId="849"/>
    <cellStyle name="Normal 3 2 3 2 2 2 2" xfId="2701"/>
    <cellStyle name="Normal 3 2 3 2 2 2 2 2" xfId="3819"/>
    <cellStyle name="Normal 3 2 3 2 2 2 2 3" xfId="5115"/>
    <cellStyle name="Normal 3 2 3 2 2 2 3" xfId="1727"/>
    <cellStyle name="Normal 3 2 3 2 2 2 4" xfId="3818"/>
    <cellStyle name="Normal 3 2 3 2 2 2 5" xfId="5114"/>
    <cellStyle name="Normal 3 2 3 2 2 3" xfId="2203"/>
    <cellStyle name="Normal 3 2 3 2 2 3 2" xfId="3820"/>
    <cellStyle name="Normal 3 2 3 2 2 3 3" xfId="5116"/>
    <cellStyle name="Normal 3 2 3 2 2 4" xfId="1183"/>
    <cellStyle name="Normal 3 2 3 2 2 5" xfId="3046"/>
    <cellStyle name="Normal 3 2 3 2 2 6" xfId="3817"/>
    <cellStyle name="Normal 3 2 3 2 2 7" xfId="5113"/>
    <cellStyle name="Normal 3 2 3 2 3" xfId="515"/>
    <cellStyle name="Normal 3 2 3 2 3 2" xfId="2373"/>
    <cellStyle name="Normal 3 2 3 2 3 2 2" xfId="3822"/>
    <cellStyle name="Normal 3 2 3 2 3 2 3" xfId="5118"/>
    <cellStyle name="Normal 3 2 3 2 3 3" xfId="1549"/>
    <cellStyle name="Normal 3 2 3 2 3 4" xfId="3821"/>
    <cellStyle name="Normal 3 2 3 2 3 5" xfId="5117"/>
    <cellStyle name="Normal 3 2 3 2 4" xfId="687"/>
    <cellStyle name="Normal 3 2 3 2 4 2" xfId="2542"/>
    <cellStyle name="Normal 3 2 3 2 4 3" xfId="3823"/>
    <cellStyle name="Normal 3 2 3 2 4 4" xfId="5119"/>
    <cellStyle name="Normal 3 2 3 2 5" xfId="2044"/>
    <cellStyle name="Normal 3 2 3 2 6" xfId="1019"/>
    <cellStyle name="Normal 3 2 3 2 7" xfId="2889"/>
    <cellStyle name="Normal 3 2 3 2 8" xfId="3816"/>
    <cellStyle name="Normal 3 2 3 2 9" xfId="5112"/>
    <cellStyle name="Normal 3 2 3 3" xfId="280"/>
    <cellStyle name="Normal 3 2 3 3 2" xfId="785"/>
    <cellStyle name="Normal 3 2 3 3 2 2" xfId="2637"/>
    <cellStyle name="Normal 3 2 3 3 2 2 2" xfId="3826"/>
    <cellStyle name="Normal 3 2 3 3 2 2 3" xfId="5122"/>
    <cellStyle name="Normal 3 2 3 3 2 3" xfId="1663"/>
    <cellStyle name="Normal 3 2 3 3 2 4" xfId="3825"/>
    <cellStyle name="Normal 3 2 3 3 2 5" xfId="5121"/>
    <cellStyle name="Normal 3 2 3 3 3" xfId="2139"/>
    <cellStyle name="Normal 3 2 3 3 3 2" xfId="3827"/>
    <cellStyle name="Normal 3 2 3 3 3 3" xfId="5123"/>
    <cellStyle name="Normal 3 2 3 3 4" xfId="1119"/>
    <cellStyle name="Normal 3 2 3 3 5" xfId="2982"/>
    <cellStyle name="Normal 3 2 3 3 6" xfId="3824"/>
    <cellStyle name="Normal 3 2 3 3 7" xfId="5120"/>
    <cellStyle name="Normal 3 2 3 4" xfId="451"/>
    <cellStyle name="Normal 3 2 3 4 2" xfId="2309"/>
    <cellStyle name="Normal 3 2 3 4 2 2" xfId="3829"/>
    <cellStyle name="Normal 3 2 3 4 2 3" xfId="5125"/>
    <cellStyle name="Normal 3 2 3 4 3" xfId="1485"/>
    <cellStyle name="Normal 3 2 3 4 4" xfId="3828"/>
    <cellStyle name="Normal 3 2 3 4 5" xfId="5124"/>
    <cellStyle name="Normal 3 2 3 5" xfId="623"/>
    <cellStyle name="Normal 3 2 3 5 2" xfId="2478"/>
    <cellStyle name="Normal 3 2 3 5 3" xfId="3830"/>
    <cellStyle name="Normal 3 2 3 5 4" xfId="5126"/>
    <cellStyle name="Normal 3 2 3 6" xfId="1980"/>
    <cellStyle name="Normal 3 2 3 7" xfId="955"/>
    <cellStyle name="Normal 3 2 3 8" xfId="2825"/>
    <cellStyle name="Normal 3 2 3 9" xfId="3125"/>
    <cellStyle name="Normal 3 2 4" xfId="84"/>
    <cellStyle name="Normal 3 2 4 10" xfId="3831"/>
    <cellStyle name="Normal 3 2 4 11" xfId="5127"/>
    <cellStyle name="Normal 3 2 4 2" xfId="149"/>
    <cellStyle name="Normal 3 2 4 2 2" xfId="357"/>
    <cellStyle name="Normal 3 2 4 2 2 2" xfId="862"/>
    <cellStyle name="Normal 3 2 4 2 2 2 2" xfId="2714"/>
    <cellStyle name="Normal 3 2 4 2 2 2 2 2" xfId="3835"/>
    <cellStyle name="Normal 3 2 4 2 2 2 2 3" xfId="5131"/>
    <cellStyle name="Normal 3 2 4 2 2 2 3" xfId="1740"/>
    <cellStyle name="Normal 3 2 4 2 2 2 4" xfId="3834"/>
    <cellStyle name="Normal 3 2 4 2 2 2 5" xfId="5130"/>
    <cellStyle name="Normal 3 2 4 2 2 3" xfId="2216"/>
    <cellStyle name="Normal 3 2 4 2 2 3 2" xfId="3836"/>
    <cellStyle name="Normal 3 2 4 2 2 3 3" xfId="5132"/>
    <cellStyle name="Normal 3 2 4 2 2 4" xfId="1196"/>
    <cellStyle name="Normal 3 2 4 2 2 5" xfId="3059"/>
    <cellStyle name="Normal 3 2 4 2 2 6" xfId="3833"/>
    <cellStyle name="Normal 3 2 4 2 2 7" xfId="5129"/>
    <cellStyle name="Normal 3 2 4 2 3" xfId="528"/>
    <cellStyle name="Normal 3 2 4 2 3 2" xfId="2386"/>
    <cellStyle name="Normal 3 2 4 2 3 2 2" xfId="3838"/>
    <cellStyle name="Normal 3 2 4 2 3 2 3" xfId="5134"/>
    <cellStyle name="Normal 3 2 4 2 3 3" xfId="1562"/>
    <cellStyle name="Normal 3 2 4 2 3 4" xfId="3837"/>
    <cellStyle name="Normal 3 2 4 2 3 5" xfId="5133"/>
    <cellStyle name="Normal 3 2 4 2 4" xfId="700"/>
    <cellStyle name="Normal 3 2 4 2 4 2" xfId="2555"/>
    <cellStyle name="Normal 3 2 4 2 4 3" xfId="3839"/>
    <cellStyle name="Normal 3 2 4 2 4 4" xfId="5135"/>
    <cellStyle name="Normal 3 2 4 2 5" xfId="2057"/>
    <cellStyle name="Normal 3 2 4 2 6" xfId="1032"/>
    <cellStyle name="Normal 3 2 4 2 7" xfId="2902"/>
    <cellStyle name="Normal 3 2 4 2 8" xfId="3832"/>
    <cellStyle name="Normal 3 2 4 2 9" xfId="5128"/>
    <cellStyle name="Normal 3 2 4 3" xfId="293"/>
    <cellStyle name="Normal 3 2 4 3 2" xfId="798"/>
    <cellStyle name="Normal 3 2 4 3 2 2" xfId="2650"/>
    <cellStyle name="Normal 3 2 4 3 2 2 2" xfId="3842"/>
    <cellStyle name="Normal 3 2 4 3 2 2 3" xfId="5138"/>
    <cellStyle name="Normal 3 2 4 3 2 3" xfId="1676"/>
    <cellStyle name="Normal 3 2 4 3 2 4" xfId="3841"/>
    <cellStyle name="Normal 3 2 4 3 2 5" xfId="5137"/>
    <cellStyle name="Normal 3 2 4 3 3" xfId="2152"/>
    <cellStyle name="Normal 3 2 4 3 3 2" xfId="3843"/>
    <cellStyle name="Normal 3 2 4 3 3 3" xfId="5139"/>
    <cellStyle name="Normal 3 2 4 3 4" xfId="1132"/>
    <cellStyle name="Normal 3 2 4 3 5" xfId="2995"/>
    <cellStyle name="Normal 3 2 4 3 6" xfId="3840"/>
    <cellStyle name="Normal 3 2 4 3 7" xfId="5136"/>
    <cellStyle name="Normal 3 2 4 4" xfId="464"/>
    <cellStyle name="Normal 3 2 4 4 2" xfId="2322"/>
    <cellStyle name="Normal 3 2 4 4 2 2" xfId="3845"/>
    <cellStyle name="Normal 3 2 4 4 2 3" xfId="5141"/>
    <cellStyle name="Normal 3 2 4 4 3" xfId="1498"/>
    <cellStyle name="Normal 3 2 4 4 4" xfId="3844"/>
    <cellStyle name="Normal 3 2 4 4 5" xfId="5140"/>
    <cellStyle name="Normal 3 2 4 5" xfId="636"/>
    <cellStyle name="Normal 3 2 4 5 2" xfId="2491"/>
    <cellStyle name="Normal 3 2 4 5 3" xfId="3846"/>
    <cellStyle name="Normal 3 2 4 5 4" xfId="5142"/>
    <cellStyle name="Normal 3 2 4 6" xfId="1993"/>
    <cellStyle name="Normal 3 2 4 7" xfId="968"/>
    <cellStyle name="Normal 3 2 4 8" xfId="2838"/>
    <cellStyle name="Normal 3 2 4 9" xfId="3138"/>
    <cellStyle name="Normal 3 2 5" xfId="101"/>
    <cellStyle name="Normal 3 2 5 2" xfId="309"/>
    <cellStyle name="Normal 3 2 5 2 2" xfId="814"/>
    <cellStyle name="Normal 3 2 5 2 2 2" xfId="2666"/>
    <cellStyle name="Normal 3 2 5 2 2 2 2" xfId="3850"/>
    <cellStyle name="Normal 3 2 5 2 2 2 3" xfId="5146"/>
    <cellStyle name="Normal 3 2 5 2 2 3" xfId="1692"/>
    <cellStyle name="Normal 3 2 5 2 2 4" xfId="3849"/>
    <cellStyle name="Normal 3 2 5 2 2 5" xfId="5145"/>
    <cellStyle name="Normal 3 2 5 2 3" xfId="2168"/>
    <cellStyle name="Normal 3 2 5 2 3 2" xfId="3851"/>
    <cellStyle name="Normal 3 2 5 2 3 3" xfId="5147"/>
    <cellStyle name="Normal 3 2 5 2 4" xfId="1148"/>
    <cellStyle name="Normal 3 2 5 2 5" xfId="3011"/>
    <cellStyle name="Normal 3 2 5 2 6" xfId="3848"/>
    <cellStyle name="Normal 3 2 5 2 7" xfId="5144"/>
    <cellStyle name="Normal 3 2 5 3" xfId="480"/>
    <cellStyle name="Normal 3 2 5 3 2" xfId="2338"/>
    <cellStyle name="Normal 3 2 5 3 2 2" xfId="3853"/>
    <cellStyle name="Normal 3 2 5 3 2 3" xfId="5149"/>
    <cellStyle name="Normal 3 2 5 3 3" xfId="1514"/>
    <cellStyle name="Normal 3 2 5 3 4" xfId="3852"/>
    <cellStyle name="Normal 3 2 5 3 5" xfId="5148"/>
    <cellStyle name="Normal 3 2 5 4" xfId="652"/>
    <cellStyle name="Normal 3 2 5 4 2" xfId="2507"/>
    <cellStyle name="Normal 3 2 5 4 3" xfId="3854"/>
    <cellStyle name="Normal 3 2 5 4 4" xfId="5150"/>
    <cellStyle name="Normal 3 2 5 5" xfId="2009"/>
    <cellStyle name="Normal 3 2 5 6" xfId="984"/>
    <cellStyle name="Normal 3 2 5 7" xfId="2854"/>
    <cellStyle name="Normal 3 2 5 8" xfId="3847"/>
    <cellStyle name="Normal 3 2 5 9" xfId="5143"/>
    <cellStyle name="Normal 3 2 6" xfId="245"/>
    <cellStyle name="Normal 3 2 6 2" xfId="750"/>
    <cellStyle name="Normal 3 2 6 2 2" xfId="2602"/>
    <cellStyle name="Normal 3 2 6 2 2 2" xfId="3857"/>
    <cellStyle name="Normal 3 2 6 2 2 3" xfId="5153"/>
    <cellStyle name="Normal 3 2 6 2 3" xfId="1628"/>
    <cellStyle name="Normal 3 2 6 2 4" xfId="3856"/>
    <cellStyle name="Normal 3 2 6 2 5" xfId="5152"/>
    <cellStyle name="Normal 3 2 6 3" xfId="2104"/>
    <cellStyle name="Normal 3 2 6 3 2" xfId="3858"/>
    <cellStyle name="Normal 3 2 6 3 3" xfId="5154"/>
    <cellStyle name="Normal 3 2 6 4" xfId="1084"/>
    <cellStyle name="Normal 3 2 6 5" xfId="2947"/>
    <cellStyle name="Normal 3 2 6 6" xfId="3855"/>
    <cellStyle name="Normal 3 2 6 7" xfId="5151"/>
    <cellStyle name="Normal 3 2 7" xfId="416"/>
    <cellStyle name="Normal 3 2 7 2" xfId="2274"/>
    <cellStyle name="Normal 3 2 7 3" xfId="1450"/>
    <cellStyle name="Normal 3 2 7 4" xfId="3859"/>
    <cellStyle name="Normal 3 2 8" xfId="588"/>
    <cellStyle name="Normal 3 2 8 2" xfId="2443"/>
    <cellStyle name="Normal 3 2 8 2 2" xfId="3861"/>
    <cellStyle name="Normal 3 2 8 2 3" xfId="5156"/>
    <cellStyle name="Normal 3 2 8 3" xfId="3860"/>
    <cellStyle name="Normal 3 2 8 4" xfId="5155"/>
    <cellStyle name="Normal 3 2 9" xfId="1945"/>
    <cellStyle name="Normal 3 2 9 2" xfId="3862"/>
    <cellStyle name="Normal 3 2 9 3" xfId="5157"/>
    <cellStyle name="Normal 3 3" xfId="39"/>
    <cellStyle name="Normal 3 3 10" xfId="925"/>
    <cellStyle name="Normal 3 3 11" xfId="2795"/>
    <cellStyle name="Normal 3 3 12" xfId="3095"/>
    <cellStyle name="Normal 3 3 13" xfId="3863"/>
    <cellStyle name="Normal 3 3 14" xfId="5158"/>
    <cellStyle name="Normal 3 3 15" xfId="5915"/>
    <cellStyle name="Normal 3 3 2" xfId="58"/>
    <cellStyle name="Normal 3 3 2 10" xfId="3864"/>
    <cellStyle name="Normal 3 3 2 11" xfId="5159"/>
    <cellStyle name="Normal 3 3 2 2" xfId="124"/>
    <cellStyle name="Normal 3 3 2 2 2" xfId="332"/>
    <cellStyle name="Normal 3 3 2 2 2 2" xfId="837"/>
    <cellStyle name="Normal 3 3 2 2 2 2 2" xfId="2689"/>
    <cellStyle name="Normal 3 3 2 2 2 2 2 2" xfId="3868"/>
    <cellStyle name="Normal 3 3 2 2 2 2 2 3" xfId="5163"/>
    <cellStyle name="Normal 3 3 2 2 2 2 3" xfId="1715"/>
    <cellStyle name="Normal 3 3 2 2 2 2 4" xfId="3867"/>
    <cellStyle name="Normal 3 3 2 2 2 2 5" xfId="5162"/>
    <cellStyle name="Normal 3 3 2 2 2 3" xfId="2191"/>
    <cellStyle name="Normal 3 3 2 2 2 3 2" xfId="3869"/>
    <cellStyle name="Normal 3 3 2 2 2 3 3" xfId="5164"/>
    <cellStyle name="Normal 3 3 2 2 2 4" xfId="1171"/>
    <cellStyle name="Normal 3 3 2 2 2 5" xfId="3034"/>
    <cellStyle name="Normal 3 3 2 2 2 6" xfId="3866"/>
    <cellStyle name="Normal 3 3 2 2 2 7" xfId="5161"/>
    <cellStyle name="Normal 3 3 2 2 3" xfId="503"/>
    <cellStyle name="Normal 3 3 2 2 3 2" xfId="2361"/>
    <cellStyle name="Normal 3 3 2 2 3 2 2" xfId="3871"/>
    <cellStyle name="Normal 3 3 2 2 3 2 3" xfId="5166"/>
    <cellStyle name="Normal 3 3 2 2 3 3" xfId="1537"/>
    <cellStyle name="Normal 3 3 2 2 3 4" xfId="3870"/>
    <cellStyle name="Normal 3 3 2 2 3 5" xfId="5165"/>
    <cellStyle name="Normal 3 3 2 2 4" xfId="675"/>
    <cellStyle name="Normal 3 3 2 2 4 2" xfId="2530"/>
    <cellStyle name="Normal 3 3 2 2 4 3" xfId="3872"/>
    <cellStyle name="Normal 3 3 2 2 4 4" xfId="5167"/>
    <cellStyle name="Normal 3 3 2 2 5" xfId="2032"/>
    <cellStyle name="Normal 3 3 2 2 6" xfId="1007"/>
    <cellStyle name="Normal 3 3 2 2 7" xfId="2877"/>
    <cellStyle name="Normal 3 3 2 2 8" xfId="3865"/>
    <cellStyle name="Normal 3 3 2 2 9" xfId="5160"/>
    <cellStyle name="Normal 3 3 2 3" xfId="268"/>
    <cellStyle name="Normal 3 3 2 3 2" xfId="773"/>
    <cellStyle name="Normal 3 3 2 3 2 2" xfId="2625"/>
    <cellStyle name="Normal 3 3 2 3 2 2 2" xfId="3875"/>
    <cellStyle name="Normal 3 3 2 3 2 2 3" xfId="5170"/>
    <cellStyle name="Normal 3 3 2 3 2 3" xfId="1651"/>
    <cellStyle name="Normal 3 3 2 3 2 4" xfId="3874"/>
    <cellStyle name="Normal 3 3 2 3 2 5" xfId="5169"/>
    <cellStyle name="Normal 3 3 2 3 3" xfId="2127"/>
    <cellStyle name="Normal 3 3 2 3 3 2" xfId="3876"/>
    <cellStyle name="Normal 3 3 2 3 3 3" xfId="5171"/>
    <cellStyle name="Normal 3 3 2 3 4" xfId="1107"/>
    <cellStyle name="Normal 3 3 2 3 5" xfId="2970"/>
    <cellStyle name="Normal 3 3 2 3 6" xfId="3873"/>
    <cellStyle name="Normal 3 3 2 3 7" xfId="5168"/>
    <cellStyle name="Normal 3 3 2 4" xfId="439"/>
    <cellStyle name="Normal 3 3 2 4 2" xfId="2297"/>
    <cellStyle name="Normal 3 3 2 4 2 2" xfId="3878"/>
    <cellStyle name="Normal 3 3 2 4 2 3" xfId="5173"/>
    <cellStyle name="Normal 3 3 2 4 3" xfId="1473"/>
    <cellStyle name="Normal 3 3 2 4 4" xfId="3877"/>
    <cellStyle name="Normal 3 3 2 4 5" xfId="5172"/>
    <cellStyle name="Normal 3 3 2 5" xfId="611"/>
    <cellStyle name="Normal 3 3 2 5 2" xfId="2466"/>
    <cellStyle name="Normal 3 3 2 5 3" xfId="3879"/>
    <cellStyle name="Normal 3 3 2 5 4" xfId="5174"/>
    <cellStyle name="Normal 3 3 2 6" xfId="1968"/>
    <cellStyle name="Normal 3 3 2 7" xfId="943"/>
    <cellStyle name="Normal 3 3 2 8" xfId="2813"/>
    <cellStyle name="Normal 3 3 2 9" xfId="3113"/>
    <cellStyle name="Normal 3 3 3" xfId="75"/>
    <cellStyle name="Normal 3 3 3 10" xfId="3880"/>
    <cellStyle name="Normal 3 3 3 11" xfId="5175"/>
    <cellStyle name="Normal 3 3 3 2" xfId="140"/>
    <cellStyle name="Normal 3 3 3 2 2" xfId="348"/>
    <cellStyle name="Normal 3 3 3 2 2 2" xfId="853"/>
    <cellStyle name="Normal 3 3 3 2 2 2 2" xfId="2705"/>
    <cellStyle name="Normal 3 3 3 2 2 2 2 2" xfId="3884"/>
    <cellStyle name="Normal 3 3 3 2 2 2 2 3" xfId="5179"/>
    <cellStyle name="Normal 3 3 3 2 2 2 3" xfId="1731"/>
    <cellStyle name="Normal 3 3 3 2 2 2 4" xfId="3883"/>
    <cellStyle name="Normal 3 3 3 2 2 2 5" xfId="5178"/>
    <cellStyle name="Normal 3 3 3 2 2 3" xfId="2207"/>
    <cellStyle name="Normal 3 3 3 2 2 3 2" xfId="3885"/>
    <cellStyle name="Normal 3 3 3 2 2 3 3" xfId="5180"/>
    <cellStyle name="Normal 3 3 3 2 2 4" xfId="1187"/>
    <cellStyle name="Normal 3 3 3 2 2 5" xfId="3050"/>
    <cellStyle name="Normal 3 3 3 2 2 6" xfId="3882"/>
    <cellStyle name="Normal 3 3 3 2 2 7" xfId="5177"/>
    <cellStyle name="Normal 3 3 3 2 3" xfId="519"/>
    <cellStyle name="Normal 3 3 3 2 3 2" xfId="2377"/>
    <cellStyle name="Normal 3 3 3 2 3 2 2" xfId="3887"/>
    <cellStyle name="Normal 3 3 3 2 3 2 3" xfId="5182"/>
    <cellStyle name="Normal 3 3 3 2 3 3" xfId="1553"/>
    <cellStyle name="Normal 3 3 3 2 3 4" xfId="3886"/>
    <cellStyle name="Normal 3 3 3 2 3 5" xfId="5181"/>
    <cellStyle name="Normal 3 3 3 2 4" xfId="691"/>
    <cellStyle name="Normal 3 3 3 2 4 2" xfId="2546"/>
    <cellStyle name="Normal 3 3 3 2 4 3" xfId="3888"/>
    <cellStyle name="Normal 3 3 3 2 4 4" xfId="5183"/>
    <cellStyle name="Normal 3 3 3 2 5" xfId="2048"/>
    <cellStyle name="Normal 3 3 3 2 6" xfId="1023"/>
    <cellStyle name="Normal 3 3 3 2 7" xfId="2893"/>
    <cellStyle name="Normal 3 3 3 2 8" xfId="3881"/>
    <cellStyle name="Normal 3 3 3 2 9" xfId="5176"/>
    <cellStyle name="Normal 3 3 3 3" xfId="284"/>
    <cellStyle name="Normal 3 3 3 3 2" xfId="789"/>
    <cellStyle name="Normal 3 3 3 3 2 2" xfId="2641"/>
    <cellStyle name="Normal 3 3 3 3 2 2 2" xfId="3891"/>
    <cellStyle name="Normal 3 3 3 3 2 2 3" xfId="5186"/>
    <cellStyle name="Normal 3 3 3 3 2 3" xfId="1667"/>
    <cellStyle name="Normal 3 3 3 3 2 4" xfId="3890"/>
    <cellStyle name="Normal 3 3 3 3 2 5" xfId="5185"/>
    <cellStyle name="Normal 3 3 3 3 3" xfId="2143"/>
    <cellStyle name="Normal 3 3 3 3 3 2" xfId="3892"/>
    <cellStyle name="Normal 3 3 3 3 3 3" xfId="5187"/>
    <cellStyle name="Normal 3 3 3 3 4" xfId="1123"/>
    <cellStyle name="Normal 3 3 3 3 5" xfId="2986"/>
    <cellStyle name="Normal 3 3 3 3 6" xfId="3889"/>
    <cellStyle name="Normal 3 3 3 3 7" xfId="5184"/>
    <cellStyle name="Normal 3 3 3 4" xfId="455"/>
    <cellStyle name="Normal 3 3 3 4 2" xfId="2313"/>
    <cellStyle name="Normal 3 3 3 4 2 2" xfId="3894"/>
    <cellStyle name="Normal 3 3 3 4 2 3" xfId="5189"/>
    <cellStyle name="Normal 3 3 3 4 3" xfId="1489"/>
    <cellStyle name="Normal 3 3 3 4 4" xfId="3893"/>
    <cellStyle name="Normal 3 3 3 4 5" xfId="5188"/>
    <cellStyle name="Normal 3 3 3 5" xfId="627"/>
    <cellStyle name="Normal 3 3 3 5 2" xfId="2482"/>
    <cellStyle name="Normal 3 3 3 5 3" xfId="3895"/>
    <cellStyle name="Normal 3 3 3 5 4" xfId="5190"/>
    <cellStyle name="Normal 3 3 3 6" xfId="1984"/>
    <cellStyle name="Normal 3 3 3 7" xfId="959"/>
    <cellStyle name="Normal 3 3 3 8" xfId="2829"/>
    <cellStyle name="Normal 3 3 3 9" xfId="3129"/>
    <cellStyle name="Normal 3 3 4" xfId="89"/>
    <cellStyle name="Normal 3 3 4 10" xfId="3896"/>
    <cellStyle name="Normal 3 3 4 11" xfId="5191"/>
    <cellStyle name="Normal 3 3 4 2" xfId="153"/>
    <cellStyle name="Normal 3 3 4 2 2" xfId="361"/>
    <cellStyle name="Normal 3 3 4 2 2 2" xfId="866"/>
    <cellStyle name="Normal 3 3 4 2 2 2 2" xfId="2718"/>
    <cellStyle name="Normal 3 3 4 2 2 2 2 2" xfId="3900"/>
    <cellStyle name="Normal 3 3 4 2 2 2 2 3" xfId="5195"/>
    <cellStyle name="Normal 3 3 4 2 2 2 3" xfId="1744"/>
    <cellStyle name="Normal 3 3 4 2 2 2 4" xfId="3899"/>
    <cellStyle name="Normal 3 3 4 2 2 2 5" xfId="5194"/>
    <cellStyle name="Normal 3 3 4 2 2 3" xfId="2220"/>
    <cellStyle name="Normal 3 3 4 2 2 3 2" xfId="3901"/>
    <cellStyle name="Normal 3 3 4 2 2 3 3" xfId="5196"/>
    <cellStyle name="Normal 3 3 4 2 2 4" xfId="1200"/>
    <cellStyle name="Normal 3 3 4 2 2 5" xfId="3063"/>
    <cellStyle name="Normal 3 3 4 2 2 6" xfId="3898"/>
    <cellStyle name="Normal 3 3 4 2 2 7" xfId="5193"/>
    <cellStyle name="Normal 3 3 4 2 3" xfId="532"/>
    <cellStyle name="Normal 3 3 4 2 3 2" xfId="2390"/>
    <cellStyle name="Normal 3 3 4 2 3 2 2" xfId="3903"/>
    <cellStyle name="Normal 3 3 4 2 3 2 3" xfId="5198"/>
    <cellStyle name="Normal 3 3 4 2 3 3" xfId="1566"/>
    <cellStyle name="Normal 3 3 4 2 3 4" xfId="3902"/>
    <cellStyle name="Normal 3 3 4 2 3 5" xfId="5197"/>
    <cellStyle name="Normal 3 3 4 2 4" xfId="704"/>
    <cellStyle name="Normal 3 3 4 2 4 2" xfId="2559"/>
    <cellStyle name="Normal 3 3 4 2 4 3" xfId="3904"/>
    <cellStyle name="Normal 3 3 4 2 4 4" xfId="5199"/>
    <cellStyle name="Normal 3 3 4 2 5" xfId="2061"/>
    <cellStyle name="Normal 3 3 4 2 6" xfId="1036"/>
    <cellStyle name="Normal 3 3 4 2 7" xfId="2906"/>
    <cellStyle name="Normal 3 3 4 2 8" xfId="3897"/>
    <cellStyle name="Normal 3 3 4 2 9" xfId="5192"/>
    <cellStyle name="Normal 3 3 4 3" xfId="297"/>
    <cellStyle name="Normal 3 3 4 3 2" xfId="802"/>
    <cellStyle name="Normal 3 3 4 3 2 2" xfId="2654"/>
    <cellStyle name="Normal 3 3 4 3 2 2 2" xfId="3907"/>
    <cellStyle name="Normal 3 3 4 3 2 2 3" xfId="5202"/>
    <cellStyle name="Normal 3 3 4 3 2 3" xfId="1680"/>
    <cellStyle name="Normal 3 3 4 3 2 4" xfId="3906"/>
    <cellStyle name="Normal 3 3 4 3 2 5" xfId="5201"/>
    <cellStyle name="Normal 3 3 4 3 3" xfId="2156"/>
    <cellStyle name="Normal 3 3 4 3 3 2" xfId="3908"/>
    <cellStyle name="Normal 3 3 4 3 3 3" xfId="5203"/>
    <cellStyle name="Normal 3 3 4 3 4" xfId="1136"/>
    <cellStyle name="Normal 3 3 4 3 5" xfId="2999"/>
    <cellStyle name="Normal 3 3 4 3 6" xfId="3905"/>
    <cellStyle name="Normal 3 3 4 3 7" xfId="5200"/>
    <cellStyle name="Normal 3 3 4 4" xfId="468"/>
    <cellStyle name="Normal 3 3 4 4 2" xfId="2326"/>
    <cellStyle name="Normal 3 3 4 4 2 2" xfId="3910"/>
    <cellStyle name="Normal 3 3 4 4 2 3" xfId="5205"/>
    <cellStyle name="Normal 3 3 4 4 3" xfId="1502"/>
    <cellStyle name="Normal 3 3 4 4 4" xfId="3909"/>
    <cellStyle name="Normal 3 3 4 4 5" xfId="5204"/>
    <cellStyle name="Normal 3 3 4 5" xfId="640"/>
    <cellStyle name="Normal 3 3 4 5 2" xfId="2495"/>
    <cellStyle name="Normal 3 3 4 5 3" xfId="3911"/>
    <cellStyle name="Normal 3 3 4 5 4" xfId="5206"/>
    <cellStyle name="Normal 3 3 4 6" xfId="1997"/>
    <cellStyle name="Normal 3 3 4 7" xfId="972"/>
    <cellStyle name="Normal 3 3 4 8" xfId="2842"/>
    <cellStyle name="Normal 3 3 4 9" xfId="3142"/>
    <cellStyle name="Normal 3 3 5" xfId="106"/>
    <cellStyle name="Normal 3 3 5 2" xfId="314"/>
    <cellStyle name="Normal 3 3 5 2 2" xfId="819"/>
    <cellStyle name="Normal 3 3 5 2 2 2" xfId="2671"/>
    <cellStyle name="Normal 3 3 5 2 2 2 2" xfId="3915"/>
    <cellStyle name="Normal 3 3 5 2 2 2 3" xfId="5210"/>
    <cellStyle name="Normal 3 3 5 2 2 3" xfId="1697"/>
    <cellStyle name="Normal 3 3 5 2 2 4" xfId="3914"/>
    <cellStyle name="Normal 3 3 5 2 2 5" xfId="5209"/>
    <cellStyle name="Normal 3 3 5 2 3" xfId="2173"/>
    <cellStyle name="Normal 3 3 5 2 3 2" xfId="3916"/>
    <cellStyle name="Normal 3 3 5 2 3 3" xfId="5211"/>
    <cellStyle name="Normal 3 3 5 2 4" xfId="1153"/>
    <cellStyle name="Normal 3 3 5 2 5" xfId="3016"/>
    <cellStyle name="Normal 3 3 5 2 6" xfId="3913"/>
    <cellStyle name="Normal 3 3 5 2 7" xfId="5208"/>
    <cellStyle name="Normal 3 3 5 3" xfId="485"/>
    <cellStyle name="Normal 3 3 5 3 2" xfId="2343"/>
    <cellStyle name="Normal 3 3 5 3 2 2" xfId="3918"/>
    <cellStyle name="Normal 3 3 5 3 2 3" xfId="5213"/>
    <cellStyle name="Normal 3 3 5 3 3" xfId="1519"/>
    <cellStyle name="Normal 3 3 5 3 4" xfId="3917"/>
    <cellStyle name="Normal 3 3 5 3 5" xfId="5212"/>
    <cellStyle name="Normal 3 3 5 4" xfId="657"/>
    <cellStyle name="Normal 3 3 5 4 2" xfId="2512"/>
    <cellStyle name="Normal 3 3 5 4 3" xfId="3919"/>
    <cellStyle name="Normal 3 3 5 4 4" xfId="5214"/>
    <cellStyle name="Normal 3 3 5 5" xfId="2014"/>
    <cellStyle name="Normal 3 3 5 6" xfId="989"/>
    <cellStyle name="Normal 3 3 5 7" xfId="2859"/>
    <cellStyle name="Normal 3 3 5 8" xfId="3912"/>
    <cellStyle name="Normal 3 3 5 9" xfId="5207"/>
    <cellStyle name="Normal 3 3 6" xfId="250"/>
    <cellStyle name="Normal 3 3 6 2" xfId="755"/>
    <cellStyle name="Normal 3 3 6 2 2" xfId="2607"/>
    <cellStyle name="Normal 3 3 6 2 2 2" xfId="3922"/>
    <cellStyle name="Normal 3 3 6 2 2 3" xfId="5217"/>
    <cellStyle name="Normal 3 3 6 2 3" xfId="1633"/>
    <cellStyle name="Normal 3 3 6 2 4" xfId="3921"/>
    <cellStyle name="Normal 3 3 6 2 5" xfId="5216"/>
    <cellStyle name="Normal 3 3 6 3" xfId="2109"/>
    <cellStyle name="Normal 3 3 6 3 2" xfId="3923"/>
    <cellStyle name="Normal 3 3 6 3 3" xfId="5218"/>
    <cellStyle name="Normal 3 3 6 4" xfId="1089"/>
    <cellStyle name="Normal 3 3 6 5" xfId="2952"/>
    <cellStyle name="Normal 3 3 6 6" xfId="3920"/>
    <cellStyle name="Normal 3 3 6 7" xfId="5215"/>
    <cellStyle name="Normal 3 3 7" xfId="421"/>
    <cellStyle name="Normal 3 3 7 2" xfId="2279"/>
    <cellStyle name="Normal 3 3 7 2 2" xfId="3925"/>
    <cellStyle name="Normal 3 3 7 2 3" xfId="5220"/>
    <cellStyle name="Normal 3 3 7 3" xfId="1455"/>
    <cellStyle name="Normal 3 3 7 4" xfId="3924"/>
    <cellStyle name="Normal 3 3 7 5" xfId="5219"/>
    <cellStyle name="Normal 3 3 8" xfId="593"/>
    <cellStyle name="Normal 3 3 8 2" xfId="2448"/>
    <cellStyle name="Normal 3 3 8 3" xfId="3926"/>
    <cellStyle name="Normal 3 3 9" xfId="1950"/>
    <cellStyle name="Normal 3 3 9 2" xfId="3927"/>
    <cellStyle name="Normal 3 3 9 3" xfId="5221"/>
    <cellStyle name="Normal 3 4" xfId="30"/>
    <cellStyle name="Normal 3 4 10" xfId="916"/>
    <cellStyle name="Normal 3 4 11" xfId="2786"/>
    <cellStyle name="Normal 3 4 12" xfId="3086"/>
    <cellStyle name="Normal 3 4 13" xfId="3928"/>
    <cellStyle name="Normal 3 4 14" xfId="5222"/>
    <cellStyle name="Normal 3 4 15" xfId="5916"/>
    <cellStyle name="Normal 3 4 2" xfId="50"/>
    <cellStyle name="Normal 3 4 2 10" xfId="3929"/>
    <cellStyle name="Normal 3 4 2 11" xfId="5223"/>
    <cellStyle name="Normal 3 4 2 2" xfId="117"/>
    <cellStyle name="Normal 3 4 2 2 2" xfId="325"/>
    <cellStyle name="Normal 3 4 2 2 2 2" xfId="830"/>
    <cellStyle name="Normal 3 4 2 2 2 2 2" xfId="2682"/>
    <cellStyle name="Normal 3 4 2 2 2 2 2 2" xfId="3933"/>
    <cellStyle name="Normal 3 4 2 2 2 2 2 3" xfId="5227"/>
    <cellStyle name="Normal 3 4 2 2 2 2 3" xfId="1708"/>
    <cellStyle name="Normal 3 4 2 2 2 2 4" xfId="3932"/>
    <cellStyle name="Normal 3 4 2 2 2 2 5" xfId="5226"/>
    <cellStyle name="Normal 3 4 2 2 2 3" xfId="2184"/>
    <cellStyle name="Normal 3 4 2 2 2 3 2" xfId="3934"/>
    <cellStyle name="Normal 3 4 2 2 2 3 3" xfId="5228"/>
    <cellStyle name="Normal 3 4 2 2 2 4" xfId="1164"/>
    <cellStyle name="Normal 3 4 2 2 2 5" xfId="3027"/>
    <cellStyle name="Normal 3 4 2 2 2 6" xfId="3931"/>
    <cellStyle name="Normal 3 4 2 2 2 7" xfId="5225"/>
    <cellStyle name="Normal 3 4 2 2 3" xfId="496"/>
    <cellStyle name="Normal 3 4 2 2 3 2" xfId="2354"/>
    <cellStyle name="Normal 3 4 2 2 3 2 2" xfId="3936"/>
    <cellStyle name="Normal 3 4 2 2 3 2 3" xfId="5230"/>
    <cellStyle name="Normal 3 4 2 2 3 3" xfId="1530"/>
    <cellStyle name="Normal 3 4 2 2 3 4" xfId="3935"/>
    <cellStyle name="Normal 3 4 2 2 3 5" xfId="5229"/>
    <cellStyle name="Normal 3 4 2 2 4" xfId="668"/>
    <cellStyle name="Normal 3 4 2 2 4 2" xfId="2523"/>
    <cellStyle name="Normal 3 4 2 2 4 3" xfId="3937"/>
    <cellStyle name="Normal 3 4 2 2 4 4" xfId="5231"/>
    <cellStyle name="Normal 3 4 2 2 5" xfId="2025"/>
    <cellStyle name="Normal 3 4 2 2 6" xfId="1000"/>
    <cellStyle name="Normal 3 4 2 2 7" xfId="2870"/>
    <cellStyle name="Normal 3 4 2 2 8" xfId="3930"/>
    <cellStyle name="Normal 3 4 2 2 9" xfId="5224"/>
    <cellStyle name="Normal 3 4 2 3" xfId="261"/>
    <cellStyle name="Normal 3 4 2 3 2" xfId="766"/>
    <cellStyle name="Normal 3 4 2 3 2 2" xfId="2618"/>
    <cellStyle name="Normal 3 4 2 3 2 2 2" xfId="3940"/>
    <cellStyle name="Normal 3 4 2 3 2 2 3" xfId="5234"/>
    <cellStyle name="Normal 3 4 2 3 2 3" xfId="1644"/>
    <cellStyle name="Normal 3 4 2 3 2 4" xfId="3939"/>
    <cellStyle name="Normal 3 4 2 3 2 5" xfId="5233"/>
    <cellStyle name="Normal 3 4 2 3 3" xfId="2120"/>
    <cellStyle name="Normal 3 4 2 3 3 2" xfId="3941"/>
    <cellStyle name="Normal 3 4 2 3 3 3" xfId="5235"/>
    <cellStyle name="Normal 3 4 2 3 4" xfId="1100"/>
    <cellStyle name="Normal 3 4 2 3 5" xfId="2963"/>
    <cellStyle name="Normal 3 4 2 3 6" xfId="3938"/>
    <cellStyle name="Normal 3 4 2 3 7" xfId="5232"/>
    <cellStyle name="Normal 3 4 2 4" xfId="432"/>
    <cellStyle name="Normal 3 4 2 4 2" xfId="2290"/>
    <cellStyle name="Normal 3 4 2 4 2 2" xfId="3943"/>
    <cellStyle name="Normal 3 4 2 4 2 3" xfId="5237"/>
    <cellStyle name="Normal 3 4 2 4 3" xfId="1466"/>
    <cellStyle name="Normal 3 4 2 4 4" xfId="3942"/>
    <cellStyle name="Normal 3 4 2 4 5" xfId="5236"/>
    <cellStyle name="Normal 3 4 2 5" xfId="604"/>
    <cellStyle name="Normal 3 4 2 5 2" xfId="2459"/>
    <cellStyle name="Normal 3 4 2 5 3" xfId="3944"/>
    <cellStyle name="Normal 3 4 2 5 4" xfId="5238"/>
    <cellStyle name="Normal 3 4 2 6" xfId="1961"/>
    <cellStyle name="Normal 3 4 2 7" xfId="936"/>
    <cellStyle name="Normal 3 4 2 8" xfId="2806"/>
    <cellStyle name="Normal 3 4 2 9" xfId="3106"/>
    <cellStyle name="Normal 3 4 3" xfId="67"/>
    <cellStyle name="Normal 3 4 3 10" xfId="3945"/>
    <cellStyle name="Normal 3 4 3 11" xfId="5239"/>
    <cellStyle name="Normal 3 4 3 2" xfId="133"/>
    <cellStyle name="Normal 3 4 3 2 2" xfId="341"/>
    <cellStyle name="Normal 3 4 3 2 2 2" xfId="846"/>
    <cellStyle name="Normal 3 4 3 2 2 2 2" xfId="2698"/>
    <cellStyle name="Normal 3 4 3 2 2 2 2 2" xfId="3949"/>
    <cellStyle name="Normal 3 4 3 2 2 2 2 3" xfId="5243"/>
    <cellStyle name="Normal 3 4 3 2 2 2 3" xfId="1724"/>
    <cellStyle name="Normal 3 4 3 2 2 2 4" xfId="3948"/>
    <cellStyle name="Normal 3 4 3 2 2 2 5" xfId="5242"/>
    <cellStyle name="Normal 3 4 3 2 2 3" xfId="2200"/>
    <cellStyle name="Normal 3 4 3 2 2 3 2" xfId="3950"/>
    <cellStyle name="Normal 3 4 3 2 2 3 3" xfId="5244"/>
    <cellStyle name="Normal 3 4 3 2 2 4" xfId="1180"/>
    <cellStyle name="Normal 3 4 3 2 2 5" xfId="3043"/>
    <cellStyle name="Normal 3 4 3 2 2 6" xfId="3947"/>
    <cellStyle name="Normal 3 4 3 2 2 7" xfId="5241"/>
    <cellStyle name="Normal 3 4 3 2 3" xfId="512"/>
    <cellStyle name="Normal 3 4 3 2 3 2" xfId="2370"/>
    <cellStyle name="Normal 3 4 3 2 3 2 2" xfId="3952"/>
    <cellStyle name="Normal 3 4 3 2 3 2 3" xfId="5246"/>
    <cellStyle name="Normal 3 4 3 2 3 3" xfId="1546"/>
    <cellStyle name="Normal 3 4 3 2 3 4" xfId="3951"/>
    <cellStyle name="Normal 3 4 3 2 3 5" xfId="5245"/>
    <cellStyle name="Normal 3 4 3 2 4" xfId="684"/>
    <cellStyle name="Normal 3 4 3 2 4 2" xfId="2539"/>
    <cellStyle name="Normal 3 4 3 2 4 3" xfId="3953"/>
    <cellStyle name="Normal 3 4 3 2 4 4" xfId="5247"/>
    <cellStyle name="Normal 3 4 3 2 5" xfId="2041"/>
    <cellStyle name="Normal 3 4 3 2 6" xfId="1016"/>
    <cellStyle name="Normal 3 4 3 2 7" xfId="2886"/>
    <cellStyle name="Normal 3 4 3 2 8" xfId="3946"/>
    <cellStyle name="Normal 3 4 3 2 9" xfId="5240"/>
    <cellStyle name="Normal 3 4 3 3" xfId="277"/>
    <cellStyle name="Normal 3 4 3 3 2" xfId="782"/>
    <cellStyle name="Normal 3 4 3 3 2 2" xfId="2634"/>
    <cellStyle name="Normal 3 4 3 3 2 2 2" xfId="3956"/>
    <cellStyle name="Normal 3 4 3 3 2 2 3" xfId="5250"/>
    <cellStyle name="Normal 3 4 3 3 2 3" xfId="1660"/>
    <cellStyle name="Normal 3 4 3 3 2 4" xfId="3955"/>
    <cellStyle name="Normal 3 4 3 3 2 5" xfId="5249"/>
    <cellStyle name="Normal 3 4 3 3 3" xfId="2136"/>
    <cellStyle name="Normal 3 4 3 3 3 2" xfId="3957"/>
    <cellStyle name="Normal 3 4 3 3 3 3" xfId="5251"/>
    <cellStyle name="Normal 3 4 3 3 4" xfId="1116"/>
    <cellStyle name="Normal 3 4 3 3 5" xfId="2979"/>
    <cellStyle name="Normal 3 4 3 3 6" xfId="3954"/>
    <cellStyle name="Normal 3 4 3 3 7" xfId="5248"/>
    <cellStyle name="Normal 3 4 3 4" xfId="448"/>
    <cellStyle name="Normal 3 4 3 4 2" xfId="2306"/>
    <cellStyle name="Normal 3 4 3 4 2 2" xfId="3959"/>
    <cellStyle name="Normal 3 4 3 4 2 3" xfId="5253"/>
    <cellStyle name="Normal 3 4 3 4 3" xfId="1482"/>
    <cellStyle name="Normal 3 4 3 4 4" xfId="3958"/>
    <cellStyle name="Normal 3 4 3 4 5" xfId="5252"/>
    <cellStyle name="Normal 3 4 3 5" xfId="620"/>
    <cellStyle name="Normal 3 4 3 5 2" xfId="2475"/>
    <cellStyle name="Normal 3 4 3 5 3" xfId="3960"/>
    <cellStyle name="Normal 3 4 3 5 4" xfId="5254"/>
    <cellStyle name="Normal 3 4 3 6" xfId="1977"/>
    <cellStyle name="Normal 3 4 3 7" xfId="952"/>
    <cellStyle name="Normal 3 4 3 8" xfId="2822"/>
    <cellStyle name="Normal 3 4 3 9" xfId="3122"/>
    <cellStyle name="Normal 3 4 4" xfId="81"/>
    <cellStyle name="Normal 3 4 4 10" xfId="3961"/>
    <cellStyle name="Normal 3 4 4 11" xfId="5255"/>
    <cellStyle name="Normal 3 4 4 2" xfId="146"/>
    <cellStyle name="Normal 3 4 4 2 2" xfId="354"/>
    <cellStyle name="Normal 3 4 4 2 2 2" xfId="859"/>
    <cellStyle name="Normal 3 4 4 2 2 2 2" xfId="2711"/>
    <cellStyle name="Normal 3 4 4 2 2 2 2 2" xfId="3965"/>
    <cellStyle name="Normal 3 4 4 2 2 2 2 3" xfId="5259"/>
    <cellStyle name="Normal 3 4 4 2 2 2 3" xfId="1737"/>
    <cellStyle name="Normal 3 4 4 2 2 2 4" xfId="3964"/>
    <cellStyle name="Normal 3 4 4 2 2 2 5" xfId="5258"/>
    <cellStyle name="Normal 3 4 4 2 2 3" xfId="2213"/>
    <cellStyle name="Normal 3 4 4 2 2 3 2" xfId="3966"/>
    <cellStyle name="Normal 3 4 4 2 2 3 3" xfId="5260"/>
    <cellStyle name="Normal 3 4 4 2 2 4" xfId="1193"/>
    <cellStyle name="Normal 3 4 4 2 2 5" xfId="3056"/>
    <cellStyle name="Normal 3 4 4 2 2 6" xfId="3963"/>
    <cellStyle name="Normal 3 4 4 2 2 7" xfId="5257"/>
    <cellStyle name="Normal 3 4 4 2 3" xfId="525"/>
    <cellStyle name="Normal 3 4 4 2 3 2" xfId="2383"/>
    <cellStyle name="Normal 3 4 4 2 3 2 2" xfId="3968"/>
    <cellStyle name="Normal 3 4 4 2 3 2 3" xfId="5262"/>
    <cellStyle name="Normal 3 4 4 2 3 3" xfId="1559"/>
    <cellStyle name="Normal 3 4 4 2 3 4" xfId="3967"/>
    <cellStyle name="Normal 3 4 4 2 3 5" xfId="5261"/>
    <cellStyle name="Normal 3 4 4 2 4" xfId="697"/>
    <cellStyle name="Normal 3 4 4 2 4 2" xfId="2552"/>
    <cellStyle name="Normal 3 4 4 2 4 3" xfId="3969"/>
    <cellStyle name="Normal 3 4 4 2 4 4" xfId="5263"/>
    <cellStyle name="Normal 3 4 4 2 5" xfId="2054"/>
    <cellStyle name="Normal 3 4 4 2 6" xfId="1029"/>
    <cellStyle name="Normal 3 4 4 2 7" xfId="2899"/>
    <cellStyle name="Normal 3 4 4 2 8" xfId="3962"/>
    <cellStyle name="Normal 3 4 4 2 9" xfId="5256"/>
    <cellStyle name="Normal 3 4 4 3" xfId="290"/>
    <cellStyle name="Normal 3 4 4 3 2" xfId="795"/>
    <cellStyle name="Normal 3 4 4 3 2 2" xfId="2647"/>
    <cellStyle name="Normal 3 4 4 3 2 2 2" xfId="3972"/>
    <cellStyle name="Normal 3 4 4 3 2 2 3" xfId="5266"/>
    <cellStyle name="Normal 3 4 4 3 2 3" xfId="1673"/>
    <cellStyle name="Normal 3 4 4 3 2 4" xfId="3971"/>
    <cellStyle name="Normal 3 4 4 3 2 5" xfId="5265"/>
    <cellStyle name="Normal 3 4 4 3 3" xfId="2149"/>
    <cellStyle name="Normal 3 4 4 3 3 2" xfId="3973"/>
    <cellStyle name="Normal 3 4 4 3 3 3" xfId="5267"/>
    <cellStyle name="Normal 3 4 4 3 4" xfId="1129"/>
    <cellStyle name="Normal 3 4 4 3 5" xfId="2992"/>
    <cellStyle name="Normal 3 4 4 3 6" xfId="3970"/>
    <cellStyle name="Normal 3 4 4 3 7" xfId="5264"/>
    <cellStyle name="Normal 3 4 4 4" xfId="461"/>
    <cellStyle name="Normal 3 4 4 4 2" xfId="2319"/>
    <cellStyle name="Normal 3 4 4 4 2 2" xfId="3975"/>
    <cellStyle name="Normal 3 4 4 4 2 3" xfId="5269"/>
    <cellStyle name="Normal 3 4 4 4 3" xfId="1495"/>
    <cellStyle name="Normal 3 4 4 4 4" xfId="3974"/>
    <cellStyle name="Normal 3 4 4 4 5" xfId="5268"/>
    <cellStyle name="Normal 3 4 4 5" xfId="633"/>
    <cellStyle name="Normal 3 4 4 5 2" xfId="2488"/>
    <cellStyle name="Normal 3 4 4 5 3" xfId="3976"/>
    <cellStyle name="Normal 3 4 4 5 4" xfId="5270"/>
    <cellStyle name="Normal 3 4 4 6" xfId="1990"/>
    <cellStyle name="Normal 3 4 4 7" xfId="965"/>
    <cellStyle name="Normal 3 4 4 8" xfId="2835"/>
    <cellStyle name="Normal 3 4 4 9" xfId="3135"/>
    <cellStyle name="Normal 3 4 5" xfId="97"/>
    <cellStyle name="Normal 3 4 5 2" xfId="305"/>
    <cellStyle name="Normal 3 4 5 2 2" xfId="810"/>
    <cellStyle name="Normal 3 4 5 2 2 2" xfId="2662"/>
    <cellStyle name="Normal 3 4 5 2 2 2 2" xfId="3980"/>
    <cellStyle name="Normal 3 4 5 2 2 2 3" xfId="5274"/>
    <cellStyle name="Normal 3 4 5 2 2 3" xfId="1688"/>
    <cellStyle name="Normal 3 4 5 2 2 4" xfId="3979"/>
    <cellStyle name="Normal 3 4 5 2 2 5" xfId="5273"/>
    <cellStyle name="Normal 3 4 5 2 3" xfId="2164"/>
    <cellStyle name="Normal 3 4 5 2 3 2" xfId="3981"/>
    <cellStyle name="Normal 3 4 5 2 3 3" xfId="5275"/>
    <cellStyle name="Normal 3 4 5 2 4" xfId="1144"/>
    <cellStyle name="Normal 3 4 5 2 5" xfId="3007"/>
    <cellStyle name="Normal 3 4 5 2 6" xfId="3978"/>
    <cellStyle name="Normal 3 4 5 2 7" xfId="5272"/>
    <cellStyle name="Normal 3 4 5 3" xfId="476"/>
    <cellStyle name="Normal 3 4 5 3 2" xfId="2334"/>
    <cellStyle name="Normal 3 4 5 3 2 2" xfId="3983"/>
    <cellStyle name="Normal 3 4 5 3 2 3" xfId="5277"/>
    <cellStyle name="Normal 3 4 5 3 3" xfId="1510"/>
    <cellStyle name="Normal 3 4 5 3 4" xfId="3982"/>
    <cellStyle name="Normal 3 4 5 3 5" xfId="5276"/>
    <cellStyle name="Normal 3 4 5 4" xfId="648"/>
    <cellStyle name="Normal 3 4 5 4 2" xfId="2503"/>
    <cellStyle name="Normal 3 4 5 4 3" xfId="3984"/>
    <cellStyle name="Normal 3 4 5 4 4" xfId="5278"/>
    <cellStyle name="Normal 3 4 5 5" xfId="2005"/>
    <cellStyle name="Normal 3 4 5 6" xfId="980"/>
    <cellStyle name="Normal 3 4 5 7" xfId="2850"/>
    <cellStyle name="Normal 3 4 5 8" xfId="3977"/>
    <cellStyle name="Normal 3 4 5 9" xfId="5271"/>
    <cellStyle name="Normal 3 4 6" xfId="241"/>
    <cellStyle name="Normal 3 4 6 2" xfId="746"/>
    <cellStyle name="Normal 3 4 6 2 2" xfId="2598"/>
    <cellStyle name="Normal 3 4 6 2 2 2" xfId="3987"/>
    <cellStyle name="Normal 3 4 6 2 2 3" xfId="5281"/>
    <cellStyle name="Normal 3 4 6 2 3" xfId="1624"/>
    <cellStyle name="Normal 3 4 6 2 4" xfId="3986"/>
    <cellStyle name="Normal 3 4 6 2 5" xfId="5280"/>
    <cellStyle name="Normal 3 4 6 3" xfId="2100"/>
    <cellStyle name="Normal 3 4 6 3 2" xfId="3988"/>
    <cellStyle name="Normal 3 4 6 3 3" xfId="5282"/>
    <cellStyle name="Normal 3 4 6 4" xfId="1080"/>
    <cellStyle name="Normal 3 4 6 5" xfId="2943"/>
    <cellStyle name="Normal 3 4 6 6" xfId="3985"/>
    <cellStyle name="Normal 3 4 6 7" xfId="5279"/>
    <cellStyle name="Normal 3 4 7" xfId="412"/>
    <cellStyle name="Normal 3 4 7 2" xfId="2270"/>
    <cellStyle name="Normal 3 4 7 2 2" xfId="3990"/>
    <cellStyle name="Normal 3 4 7 2 3" xfId="5284"/>
    <cellStyle name="Normal 3 4 7 3" xfId="1446"/>
    <cellStyle name="Normal 3 4 7 4" xfId="3989"/>
    <cellStyle name="Normal 3 4 7 5" xfId="5283"/>
    <cellStyle name="Normal 3 4 8" xfId="584"/>
    <cellStyle name="Normal 3 4 8 2" xfId="2439"/>
    <cellStyle name="Normal 3 4 8 3" xfId="3991"/>
    <cellStyle name="Normal 3 4 8 4" xfId="5285"/>
    <cellStyle name="Normal 3 4 9" xfId="1941"/>
    <cellStyle name="Normal 3 5" xfId="46"/>
    <cellStyle name="Normal 3 5 10" xfId="3992"/>
    <cellStyle name="Normal 3 5 11" xfId="5286"/>
    <cellStyle name="Normal 3 5 12" xfId="5917"/>
    <cellStyle name="Normal 3 5 2" xfId="113"/>
    <cellStyle name="Normal 3 5 2 2" xfId="321"/>
    <cellStyle name="Normal 3 5 2 2 2" xfId="826"/>
    <cellStyle name="Normal 3 5 2 2 2 2" xfId="2678"/>
    <cellStyle name="Normal 3 5 2 2 2 2 2" xfId="3996"/>
    <cellStyle name="Normal 3 5 2 2 2 2 3" xfId="5290"/>
    <cellStyle name="Normal 3 5 2 2 2 3" xfId="1704"/>
    <cellStyle name="Normal 3 5 2 2 2 4" xfId="3995"/>
    <cellStyle name="Normal 3 5 2 2 2 5" xfId="5289"/>
    <cellStyle name="Normal 3 5 2 2 3" xfId="2180"/>
    <cellStyle name="Normal 3 5 2 2 3 2" xfId="3997"/>
    <cellStyle name="Normal 3 5 2 2 3 3" xfId="5291"/>
    <cellStyle name="Normal 3 5 2 2 4" xfId="1160"/>
    <cellStyle name="Normal 3 5 2 2 5" xfId="3023"/>
    <cellStyle name="Normal 3 5 2 2 6" xfId="3994"/>
    <cellStyle name="Normal 3 5 2 2 7" xfId="5288"/>
    <cellStyle name="Normal 3 5 2 3" xfId="492"/>
    <cellStyle name="Normal 3 5 2 3 2" xfId="2350"/>
    <cellStyle name="Normal 3 5 2 3 2 2" xfId="3999"/>
    <cellStyle name="Normal 3 5 2 3 2 3" xfId="5293"/>
    <cellStyle name="Normal 3 5 2 3 3" xfId="1526"/>
    <cellStyle name="Normal 3 5 2 3 4" xfId="3998"/>
    <cellStyle name="Normal 3 5 2 3 5" xfId="5292"/>
    <cellStyle name="Normal 3 5 2 4" xfId="664"/>
    <cellStyle name="Normal 3 5 2 4 2" xfId="2519"/>
    <cellStyle name="Normal 3 5 2 4 3" xfId="4000"/>
    <cellStyle name="Normal 3 5 2 4 4" xfId="5294"/>
    <cellStyle name="Normal 3 5 2 5" xfId="2021"/>
    <cellStyle name="Normal 3 5 2 6" xfId="996"/>
    <cellStyle name="Normal 3 5 2 7" xfId="2866"/>
    <cellStyle name="Normal 3 5 2 8" xfId="3993"/>
    <cellStyle name="Normal 3 5 2 9" xfId="5287"/>
    <cellStyle name="Normal 3 5 3" xfId="257"/>
    <cellStyle name="Normal 3 5 3 2" xfId="762"/>
    <cellStyle name="Normal 3 5 3 2 2" xfId="2614"/>
    <cellStyle name="Normal 3 5 3 2 2 2" xfId="4003"/>
    <cellStyle name="Normal 3 5 3 2 2 3" xfId="5297"/>
    <cellStyle name="Normal 3 5 3 2 3" xfId="1640"/>
    <cellStyle name="Normal 3 5 3 2 4" xfId="4002"/>
    <cellStyle name="Normal 3 5 3 2 5" xfId="5296"/>
    <cellStyle name="Normal 3 5 3 3" xfId="2116"/>
    <cellStyle name="Normal 3 5 3 3 2" xfId="4004"/>
    <cellStyle name="Normal 3 5 3 3 3" xfId="5298"/>
    <cellStyle name="Normal 3 5 3 4" xfId="1096"/>
    <cellStyle name="Normal 3 5 3 5" xfId="2959"/>
    <cellStyle name="Normal 3 5 3 6" xfId="4001"/>
    <cellStyle name="Normal 3 5 3 7" xfId="5295"/>
    <cellStyle name="Normal 3 5 4" xfId="428"/>
    <cellStyle name="Normal 3 5 4 2" xfId="2286"/>
    <cellStyle name="Normal 3 5 4 2 2" xfId="4006"/>
    <cellStyle name="Normal 3 5 4 2 3" xfId="5300"/>
    <cellStyle name="Normal 3 5 4 3" xfId="1462"/>
    <cellStyle name="Normal 3 5 4 4" xfId="4005"/>
    <cellStyle name="Normal 3 5 4 5" xfId="5299"/>
    <cellStyle name="Normal 3 5 5" xfId="600"/>
    <cellStyle name="Normal 3 5 5 2" xfId="2455"/>
    <cellStyle name="Normal 3 5 5 3" xfId="4007"/>
    <cellStyle name="Normal 3 5 5 4" xfId="5301"/>
    <cellStyle name="Normal 3 5 6" xfId="1957"/>
    <cellStyle name="Normal 3 5 7" xfId="932"/>
    <cellStyle name="Normal 3 5 8" xfId="2802"/>
    <cellStyle name="Normal 3 5 9" xfId="3102"/>
    <cellStyle name="Normal 3 6" xfId="63"/>
    <cellStyle name="Normal 3 6 10" xfId="4008"/>
    <cellStyle name="Normal 3 6 11" xfId="5302"/>
    <cellStyle name="Normal 3 6 12" xfId="5918"/>
    <cellStyle name="Normal 3 6 2" xfId="129"/>
    <cellStyle name="Normal 3 6 2 2" xfId="337"/>
    <cellStyle name="Normal 3 6 2 2 2" xfId="842"/>
    <cellStyle name="Normal 3 6 2 2 2 2" xfId="2694"/>
    <cellStyle name="Normal 3 6 2 2 2 2 2" xfId="4012"/>
    <cellStyle name="Normal 3 6 2 2 2 2 3" xfId="5306"/>
    <cellStyle name="Normal 3 6 2 2 2 3" xfId="1720"/>
    <cellStyle name="Normal 3 6 2 2 2 4" xfId="4011"/>
    <cellStyle name="Normal 3 6 2 2 2 5" xfId="5305"/>
    <cellStyle name="Normal 3 6 2 2 3" xfId="2196"/>
    <cellStyle name="Normal 3 6 2 2 3 2" xfId="4013"/>
    <cellStyle name="Normal 3 6 2 2 3 3" xfId="5307"/>
    <cellStyle name="Normal 3 6 2 2 4" xfId="1176"/>
    <cellStyle name="Normal 3 6 2 2 5" xfId="3039"/>
    <cellStyle name="Normal 3 6 2 2 6" xfId="4010"/>
    <cellStyle name="Normal 3 6 2 2 7" xfId="5304"/>
    <cellStyle name="Normal 3 6 2 3" xfId="508"/>
    <cellStyle name="Normal 3 6 2 3 2" xfId="2366"/>
    <cellStyle name="Normal 3 6 2 3 2 2" xfId="4015"/>
    <cellStyle name="Normal 3 6 2 3 2 3" xfId="5309"/>
    <cellStyle name="Normal 3 6 2 3 3" xfId="1542"/>
    <cellStyle name="Normal 3 6 2 3 4" xfId="4014"/>
    <cellStyle name="Normal 3 6 2 3 5" xfId="5308"/>
    <cellStyle name="Normal 3 6 2 4" xfId="680"/>
    <cellStyle name="Normal 3 6 2 4 2" xfId="2535"/>
    <cellStyle name="Normal 3 6 2 4 3" xfId="4016"/>
    <cellStyle name="Normal 3 6 2 4 4" xfId="5310"/>
    <cellStyle name="Normal 3 6 2 5" xfId="2037"/>
    <cellStyle name="Normal 3 6 2 6" xfId="1012"/>
    <cellStyle name="Normal 3 6 2 7" xfId="2882"/>
    <cellStyle name="Normal 3 6 2 8" xfId="4009"/>
    <cellStyle name="Normal 3 6 2 9" xfId="5303"/>
    <cellStyle name="Normal 3 6 3" xfId="273"/>
    <cellStyle name="Normal 3 6 3 2" xfId="778"/>
    <cellStyle name="Normal 3 6 3 2 2" xfId="2630"/>
    <cellStyle name="Normal 3 6 3 2 2 2" xfId="4019"/>
    <cellStyle name="Normal 3 6 3 2 2 3" xfId="5313"/>
    <cellStyle name="Normal 3 6 3 2 3" xfId="1656"/>
    <cellStyle name="Normal 3 6 3 2 4" xfId="4018"/>
    <cellStyle name="Normal 3 6 3 2 5" xfId="5312"/>
    <cellStyle name="Normal 3 6 3 3" xfId="2132"/>
    <cellStyle name="Normal 3 6 3 3 2" xfId="4020"/>
    <cellStyle name="Normal 3 6 3 3 3" xfId="5314"/>
    <cellStyle name="Normal 3 6 3 4" xfId="1112"/>
    <cellStyle name="Normal 3 6 3 5" xfId="2975"/>
    <cellStyle name="Normal 3 6 3 6" xfId="4017"/>
    <cellStyle name="Normal 3 6 3 7" xfId="5311"/>
    <cellStyle name="Normal 3 6 4" xfId="444"/>
    <cellStyle name="Normal 3 6 4 2" xfId="2302"/>
    <cellStyle name="Normal 3 6 4 2 2" xfId="4022"/>
    <cellStyle name="Normal 3 6 4 2 3" xfId="5316"/>
    <cellStyle name="Normal 3 6 4 3" xfId="1478"/>
    <cellStyle name="Normal 3 6 4 4" xfId="4021"/>
    <cellStyle name="Normal 3 6 4 5" xfId="5315"/>
    <cellStyle name="Normal 3 6 5" xfId="616"/>
    <cellStyle name="Normal 3 6 5 2" xfId="2471"/>
    <cellStyle name="Normal 3 6 5 3" xfId="4023"/>
    <cellStyle name="Normal 3 6 5 4" xfId="5317"/>
    <cellStyle name="Normal 3 6 6" xfId="1973"/>
    <cellStyle name="Normal 3 6 7" xfId="948"/>
    <cellStyle name="Normal 3 6 8" xfId="2818"/>
    <cellStyle name="Normal 3 6 9" xfId="3118"/>
    <cellStyle name="Normal 3 7" xfId="48"/>
    <cellStyle name="Normal 3 7 10" xfId="4024"/>
    <cellStyle name="Normal 3 7 11" xfId="5318"/>
    <cellStyle name="Normal 3 7 2" xfId="115"/>
    <cellStyle name="Normal 3 7 2 2" xfId="323"/>
    <cellStyle name="Normal 3 7 2 2 2" xfId="828"/>
    <cellStyle name="Normal 3 7 2 2 2 2" xfId="2680"/>
    <cellStyle name="Normal 3 7 2 2 2 2 2" xfId="4028"/>
    <cellStyle name="Normal 3 7 2 2 2 2 3" xfId="5322"/>
    <cellStyle name="Normal 3 7 2 2 2 3" xfId="1706"/>
    <cellStyle name="Normal 3 7 2 2 2 4" xfId="4027"/>
    <cellStyle name="Normal 3 7 2 2 2 5" xfId="5321"/>
    <cellStyle name="Normal 3 7 2 2 3" xfId="2182"/>
    <cellStyle name="Normal 3 7 2 2 3 2" xfId="4029"/>
    <cellStyle name="Normal 3 7 2 2 3 3" xfId="5323"/>
    <cellStyle name="Normal 3 7 2 2 4" xfId="1162"/>
    <cellStyle name="Normal 3 7 2 2 5" xfId="3025"/>
    <cellStyle name="Normal 3 7 2 2 6" xfId="4026"/>
    <cellStyle name="Normal 3 7 2 2 7" xfId="5320"/>
    <cellStyle name="Normal 3 7 2 3" xfId="494"/>
    <cellStyle name="Normal 3 7 2 3 2" xfId="2352"/>
    <cellStyle name="Normal 3 7 2 3 2 2" xfId="4031"/>
    <cellStyle name="Normal 3 7 2 3 2 3" xfId="5325"/>
    <cellStyle name="Normal 3 7 2 3 3" xfId="1528"/>
    <cellStyle name="Normal 3 7 2 3 4" xfId="4030"/>
    <cellStyle name="Normal 3 7 2 3 5" xfId="5324"/>
    <cellStyle name="Normal 3 7 2 4" xfId="666"/>
    <cellStyle name="Normal 3 7 2 4 2" xfId="2521"/>
    <cellStyle name="Normal 3 7 2 4 3" xfId="4032"/>
    <cellStyle name="Normal 3 7 2 4 4" xfId="5326"/>
    <cellStyle name="Normal 3 7 2 5" xfId="2023"/>
    <cellStyle name="Normal 3 7 2 6" xfId="998"/>
    <cellStyle name="Normal 3 7 2 7" xfId="2868"/>
    <cellStyle name="Normal 3 7 2 8" xfId="4025"/>
    <cellStyle name="Normal 3 7 2 9" xfId="5319"/>
    <cellStyle name="Normal 3 7 3" xfId="259"/>
    <cellStyle name="Normal 3 7 3 2" xfId="764"/>
    <cellStyle name="Normal 3 7 3 2 2" xfId="2616"/>
    <cellStyle name="Normal 3 7 3 2 2 2" xfId="4035"/>
    <cellStyle name="Normal 3 7 3 2 2 3" xfId="5329"/>
    <cellStyle name="Normal 3 7 3 2 3" xfId="1642"/>
    <cellStyle name="Normal 3 7 3 2 4" xfId="4034"/>
    <cellStyle name="Normal 3 7 3 2 5" xfId="5328"/>
    <cellStyle name="Normal 3 7 3 3" xfId="2118"/>
    <cellStyle name="Normal 3 7 3 3 2" xfId="4036"/>
    <cellStyle name="Normal 3 7 3 3 3" xfId="5330"/>
    <cellStyle name="Normal 3 7 3 4" xfId="1098"/>
    <cellStyle name="Normal 3 7 3 5" xfId="2961"/>
    <cellStyle name="Normal 3 7 3 6" xfId="4033"/>
    <cellStyle name="Normal 3 7 3 7" xfId="5327"/>
    <cellStyle name="Normal 3 7 4" xfId="430"/>
    <cellStyle name="Normal 3 7 4 2" xfId="2288"/>
    <cellStyle name="Normal 3 7 4 2 2" xfId="4038"/>
    <cellStyle name="Normal 3 7 4 2 3" xfId="5332"/>
    <cellStyle name="Normal 3 7 4 3" xfId="1464"/>
    <cellStyle name="Normal 3 7 4 4" xfId="4037"/>
    <cellStyle name="Normal 3 7 4 5" xfId="5331"/>
    <cellStyle name="Normal 3 7 5" xfId="602"/>
    <cellStyle name="Normal 3 7 5 2" xfId="2457"/>
    <cellStyle name="Normal 3 7 5 3" xfId="4039"/>
    <cellStyle name="Normal 3 7 5 4" xfId="5333"/>
    <cellStyle name="Normal 3 7 6" xfId="1959"/>
    <cellStyle name="Normal 3 7 7" xfId="934"/>
    <cellStyle name="Normal 3 7 8" xfId="2804"/>
    <cellStyle name="Normal 3 7 9" xfId="3104"/>
    <cellStyle name="Normal 3 8" xfId="26"/>
    <cellStyle name="Normal 3 8 2" xfId="238"/>
    <cellStyle name="Normal 3 8 2 2" xfId="743"/>
    <cellStyle name="Normal 3 8 2 2 2" xfId="2595"/>
    <cellStyle name="Normal 3 8 2 2 2 2" xfId="4043"/>
    <cellStyle name="Normal 3 8 2 2 2 3" xfId="5337"/>
    <cellStyle name="Normal 3 8 2 2 3" xfId="1621"/>
    <cellStyle name="Normal 3 8 2 2 4" xfId="4042"/>
    <cellStyle name="Normal 3 8 2 2 5" xfId="5336"/>
    <cellStyle name="Normal 3 8 2 3" xfId="2097"/>
    <cellStyle name="Normal 3 8 2 3 2" xfId="4044"/>
    <cellStyle name="Normal 3 8 2 3 3" xfId="5338"/>
    <cellStyle name="Normal 3 8 2 4" xfId="1077"/>
    <cellStyle name="Normal 3 8 2 5" xfId="2940"/>
    <cellStyle name="Normal 3 8 2 6" xfId="4041"/>
    <cellStyle name="Normal 3 8 2 7" xfId="5335"/>
    <cellStyle name="Normal 3 8 3" xfId="409"/>
    <cellStyle name="Normal 3 8 3 2" xfId="2267"/>
    <cellStyle name="Normal 3 8 3 2 2" xfId="4046"/>
    <cellStyle name="Normal 3 8 3 2 3" xfId="5340"/>
    <cellStyle name="Normal 3 8 3 3" xfId="1443"/>
    <cellStyle name="Normal 3 8 3 4" xfId="4045"/>
    <cellStyle name="Normal 3 8 3 5" xfId="5339"/>
    <cellStyle name="Normal 3 8 4" xfId="581"/>
    <cellStyle name="Normal 3 8 4 2" xfId="2436"/>
    <cellStyle name="Normal 3 8 4 3" xfId="4047"/>
    <cellStyle name="Normal 3 8 4 4" xfId="5341"/>
    <cellStyle name="Normal 3 8 5" xfId="1938"/>
    <cellStyle name="Normal 3 8 6" xfId="913"/>
    <cellStyle name="Normal 3 8 7" xfId="2783"/>
    <cellStyle name="Normal 3 8 8" xfId="4040"/>
    <cellStyle name="Normal 3 8 9" xfId="5334"/>
    <cellStyle name="Normal 3 9" xfId="94"/>
    <cellStyle name="Normal 3 9 2" xfId="302"/>
    <cellStyle name="Normal 3 9 2 2" xfId="807"/>
    <cellStyle name="Normal 3 9 2 2 2" xfId="2659"/>
    <cellStyle name="Normal 3 9 2 2 2 2" xfId="4051"/>
    <cellStyle name="Normal 3 9 2 2 2 3" xfId="5345"/>
    <cellStyle name="Normal 3 9 2 2 3" xfId="1685"/>
    <cellStyle name="Normal 3 9 2 2 4" xfId="4050"/>
    <cellStyle name="Normal 3 9 2 2 5" xfId="5344"/>
    <cellStyle name="Normal 3 9 2 3" xfId="2161"/>
    <cellStyle name="Normal 3 9 2 3 2" xfId="4052"/>
    <cellStyle name="Normal 3 9 2 3 3" xfId="5346"/>
    <cellStyle name="Normal 3 9 2 4" xfId="1141"/>
    <cellStyle name="Normal 3 9 2 5" xfId="3004"/>
    <cellStyle name="Normal 3 9 2 6" xfId="4049"/>
    <cellStyle name="Normal 3 9 2 7" xfId="5343"/>
    <cellStyle name="Normal 3 9 3" xfId="473"/>
    <cellStyle name="Normal 3 9 3 2" xfId="2331"/>
    <cellStyle name="Normal 3 9 3 2 2" xfId="4054"/>
    <cellStyle name="Normal 3 9 3 2 3" xfId="5348"/>
    <cellStyle name="Normal 3 9 3 3" xfId="1507"/>
    <cellStyle name="Normal 3 9 3 4" xfId="4053"/>
    <cellStyle name="Normal 3 9 3 5" xfId="5347"/>
    <cellStyle name="Normal 3 9 4" xfId="645"/>
    <cellStyle name="Normal 3 9 4 2" xfId="2500"/>
    <cellStyle name="Normal 3 9 4 3" xfId="4055"/>
    <cellStyle name="Normal 3 9 4 4" xfId="5349"/>
    <cellStyle name="Normal 3 9 5" xfId="2002"/>
    <cellStyle name="Normal 3 9 6" xfId="977"/>
    <cellStyle name="Normal 3 9 7" xfId="2847"/>
    <cellStyle name="Normal 3 9 8" xfId="4048"/>
    <cellStyle name="Normal 3 9 9" xfId="5342"/>
    <cellStyle name="Normal 3_01 OUVERTURE JANVIER 2013." xfId="5919"/>
    <cellStyle name="Normal 30" xfId="4451"/>
    <cellStyle name="Normal 32_04 Verif Avril 11" xfId="5920"/>
    <cellStyle name="Normal 34_04 Verif Avril 11" xfId="5921"/>
    <cellStyle name="Normal 35" xfId="5922"/>
    <cellStyle name="Normal 4" xfId="16"/>
    <cellStyle name="Normal 4 2" xfId="886"/>
    <cellStyle name="Normal 4 2 2" xfId="5925"/>
    <cellStyle name="Normal 4 2 3" xfId="5924"/>
    <cellStyle name="Normal 4 3" xfId="4056"/>
    <cellStyle name="Normal 4 4" xfId="5923"/>
    <cellStyle name="Normal 41" xfId="5926"/>
    <cellStyle name="Normal 5" xfId="17"/>
    <cellStyle name="Normal 6" xfId="18"/>
    <cellStyle name="Normal 6 10" xfId="1931"/>
    <cellStyle name="Normal 6 11" xfId="906"/>
    <cellStyle name="Normal 6 12" xfId="2776"/>
    <cellStyle name="Normal 6 13" xfId="3085"/>
    <cellStyle name="Normal 6 14" xfId="4057"/>
    <cellStyle name="Normal 6 15" xfId="5350"/>
    <cellStyle name="Normal 6 16" xfId="5928"/>
    <cellStyle name="Normal 6 2" xfId="49"/>
    <cellStyle name="Normal 6 2 10" xfId="4058"/>
    <cellStyle name="Normal 6 2 11" xfId="5351"/>
    <cellStyle name="Normal 6 2 2" xfId="116"/>
    <cellStyle name="Normal 6 2 2 2" xfId="324"/>
    <cellStyle name="Normal 6 2 2 2 2" xfId="829"/>
    <cellStyle name="Normal 6 2 2 2 2 2" xfId="2681"/>
    <cellStyle name="Normal 6 2 2 2 2 2 2" xfId="4062"/>
    <cellStyle name="Normal 6 2 2 2 2 2 3" xfId="5355"/>
    <cellStyle name="Normal 6 2 2 2 2 3" xfId="1707"/>
    <cellStyle name="Normal 6 2 2 2 2 4" xfId="4061"/>
    <cellStyle name="Normal 6 2 2 2 2 5" xfId="5354"/>
    <cellStyle name="Normal 6 2 2 2 3" xfId="2183"/>
    <cellStyle name="Normal 6 2 2 2 3 2" xfId="4063"/>
    <cellStyle name="Normal 6 2 2 2 3 3" xfId="5356"/>
    <cellStyle name="Normal 6 2 2 2 4" xfId="1163"/>
    <cellStyle name="Normal 6 2 2 2 5" xfId="3026"/>
    <cellStyle name="Normal 6 2 2 2 6" xfId="4060"/>
    <cellStyle name="Normal 6 2 2 2 7" xfId="5353"/>
    <cellStyle name="Normal 6 2 2 3" xfId="495"/>
    <cellStyle name="Normal 6 2 2 3 2" xfId="2353"/>
    <cellStyle name="Normal 6 2 2 3 2 2" xfId="4065"/>
    <cellStyle name="Normal 6 2 2 3 2 3" xfId="5358"/>
    <cellStyle name="Normal 6 2 2 3 3" xfId="1529"/>
    <cellStyle name="Normal 6 2 2 3 4" xfId="4064"/>
    <cellStyle name="Normal 6 2 2 3 5" xfId="5357"/>
    <cellStyle name="Normal 6 2 2 4" xfId="667"/>
    <cellStyle name="Normal 6 2 2 4 2" xfId="2522"/>
    <cellStyle name="Normal 6 2 2 4 3" xfId="4066"/>
    <cellStyle name="Normal 6 2 2 4 4" xfId="5359"/>
    <cellStyle name="Normal 6 2 2 5" xfId="2024"/>
    <cellStyle name="Normal 6 2 2 6" xfId="999"/>
    <cellStyle name="Normal 6 2 2 7" xfId="2869"/>
    <cellStyle name="Normal 6 2 2 8" xfId="4059"/>
    <cellStyle name="Normal 6 2 2 9" xfId="5352"/>
    <cellStyle name="Normal 6 2 3" xfId="260"/>
    <cellStyle name="Normal 6 2 3 2" xfId="765"/>
    <cellStyle name="Normal 6 2 3 2 2" xfId="2617"/>
    <cellStyle name="Normal 6 2 3 2 2 2" xfId="4069"/>
    <cellStyle name="Normal 6 2 3 2 2 3" xfId="5362"/>
    <cellStyle name="Normal 6 2 3 2 3" xfId="1643"/>
    <cellStyle name="Normal 6 2 3 2 4" xfId="4068"/>
    <cellStyle name="Normal 6 2 3 2 5" xfId="5361"/>
    <cellStyle name="Normal 6 2 3 3" xfId="2119"/>
    <cellStyle name="Normal 6 2 3 3 2" xfId="4070"/>
    <cellStyle name="Normal 6 2 3 3 3" xfId="5363"/>
    <cellStyle name="Normal 6 2 3 4" xfId="1099"/>
    <cellStyle name="Normal 6 2 3 5" xfId="2962"/>
    <cellStyle name="Normal 6 2 3 6" xfId="4067"/>
    <cellStyle name="Normal 6 2 3 7" xfId="5360"/>
    <cellStyle name="Normal 6 2 4" xfId="431"/>
    <cellStyle name="Normal 6 2 4 2" xfId="2289"/>
    <cellStyle name="Normal 6 2 4 2 2" xfId="4072"/>
    <cellStyle name="Normal 6 2 4 2 3" xfId="5365"/>
    <cellStyle name="Normal 6 2 4 3" xfId="1465"/>
    <cellStyle name="Normal 6 2 4 4" xfId="4071"/>
    <cellStyle name="Normal 6 2 4 5" xfId="5364"/>
    <cellStyle name="Normal 6 2 5" xfId="603"/>
    <cellStyle name="Normal 6 2 5 2" xfId="2458"/>
    <cellStyle name="Normal 6 2 5 3" xfId="4073"/>
    <cellStyle name="Normal 6 2 5 4" xfId="5366"/>
    <cellStyle name="Normal 6 2 6" xfId="1960"/>
    <cellStyle name="Normal 6 2 7" xfId="935"/>
    <cellStyle name="Normal 6 2 8" xfId="2805"/>
    <cellStyle name="Normal 6 2 9" xfId="3105"/>
    <cellStyle name="Normal 6 3" xfId="66"/>
    <cellStyle name="Normal 6 3 10" xfId="4074"/>
    <cellStyle name="Normal 6 3 11" xfId="5367"/>
    <cellStyle name="Normal 6 3 2" xfId="132"/>
    <cellStyle name="Normal 6 3 2 2" xfId="340"/>
    <cellStyle name="Normal 6 3 2 2 2" xfId="845"/>
    <cellStyle name="Normal 6 3 2 2 2 2" xfId="2697"/>
    <cellStyle name="Normal 6 3 2 2 2 2 2" xfId="4078"/>
    <cellStyle name="Normal 6 3 2 2 2 2 3" xfId="5371"/>
    <cellStyle name="Normal 6 3 2 2 2 3" xfId="1723"/>
    <cellStyle name="Normal 6 3 2 2 2 4" xfId="4077"/>
    <cellStyle name="Normal 6 3 2 2 2 5" xfId="5370"/>
    <cellStyle name="Normal 6 3 2 2 3" xfId="2199"/>
    <cellStyle name="Normal 6 3 2 2 3 2" xfId="4079"/>
    <cellStyle name="Normal 6 3 2 2 3 3" xfId="5372"/>
    <cellStyle name="Normal 6 3 2 2 4" xfId="1179"/>
    <cellStyle name="Normal 6 3 2 2 5" xfId="3042"/>
    <cellStyle name="Normal 6 3 2 2 6" xfId="4076"/>
    <cellStyle name="Normal 6 3 2 2 7" xfId="5369"/>
    <cellStyle name="Normal 6 3 2 3" xfId="511"/>
    <cellStyle name="Normal 6 3 2 3 2" xfId="2369"/>
    <cellStyle name="Normal 6 3 2 3 2 2" xfId="4081"/>
    <cellStyle name="Normal 6 3 2 3 2 3" xfId="5374"/>
    <cellStyle name="Normal 6 3 2 3 3" xfId="1545"/>
    <cellStyle name="Normal 6 3 2 3 4" xfId="4080"/>
    <cellStyle name="Normal 6 3 2 3 5" xfId="5373"/>
    <cellStyle name="Normal 6 3 2 4" xfId="683"/>
    <cellStyle name="Normal 6 3 2 4 2" xfId="2538"/>
    <cellStyle name="Normal 6 3 2 4 3" xfId="4082"/>
    <cellStyle name="Normal 6 3 2 4 4" xfId="5375"/>
    <cellStyle name="Normal 6 3 2 5" xfId="2040"/>
    <cellStyle name="Normal 6 3 2 6" xfId="1015"/>
    <cellStyle name="Normal 6 3 2 7" xfId="2885"/>
    <cellStyle name="Normal 6 3 2 8" xfId="4075"/>
    <cellStyle name="Normal 6 3 2 9" xfId="5368"/>
    <cellStyle name="Normal 6 3 3" xfId="276"/>
    <cellStyle name="Normal 6 3 3 2" xfId="781"/>
    <cellStyle name="Normal 6 3 3 2 2" xfId="2633"/>
    <cellStyle name="Normal 6 3 3 2 2 2" xfId="4085"/>
    <cellStyle name="Normal 6 3 3 2 2 3" xfId="5378"/>
    <cellStyle name="Normal 6 3 3 2 3" xfId="1659"/>
    <cellStyle name="Normal 6 3 3 2 4" xfId="4084"/>
    <cellStyle name="Normal 6 3 3 2 5" xfId="5377"/>
    <cellStyle name="Normal 6 3 3 3" xfId="2135"/>
    <cellStyle name="Normal 6 3 3 3 2" xfId="4086"/>
    <cellStyle name="Normal 6 3 3 3 3" xfId="5379"/>
    <cellStyle name="Normal 6 3 3 4" xfId="1115"/>
    <cellStyle name="Normal 6 3 3 5" xfId="2978"/>
    <cellStyle name="Normal 6 3 3 6" xfId="4083"/>
    <cellStyle name="Normal 6 3 3 7" xfId="5376"/>
    <cellStyle name="Normal 6 3 4" xfId="447"/>
    <cellStyle name="Normal 6 3 4 2" xfId="2305"/>
    <cellStyle name="Normal 6 3 4 2 2" xfId="4088"/>
    <cellStyle name="Normal 6 3 4 2 3" xfId="5381"/>
    <cellStyle name="Normal 6 3 4 3" xfId="1481"/>
    <cellStyle name="Normal 6 3 4 4" xfId="4087"/>
    <cellStyle name="Normal 6 3 4 5" xfId="5380"/>
    <cellStyle name="Normal 6 3 5" xfId="619"/>
    <cellStyle name="Normal 6 3 5 2" xfId="2474"/>
    <cellStyle name="Normal 6 3 5 3" xfId="4089"/>
    <cellStyle name="Normal 6 3 5 4" xfId="5382"/>
    <cellStyle name="Normal 6 3 6" xfId="1976"/>
    <cellStyle name="Normal 6 3 7" xfId="951"/>
    <cellStyle name="Normal 6 3 8" xfId="2821"/>
    <cellStyle name="Normal 6 3 9" xfId="3121"/>
    <cellStyle name="Normal 6 4" xfId="80"/>
    <cellStyle name="Normal 6 4 10" xfId="4090"/>
    <cellStyle name="Normal 6 4 11" xfId="5383"/>
    <cellStyle name="Normal 6 4 2" xfId="145"/>
    <cellStyle name="Normal 6 4 2 2" xfId="353"/>
    <cellStyle name="Normal 6 4 2 2 2" xfId="858"/>
    <cellStyle name="Normal 6 4 2 2 2 2" xfId="2710"/>
    <cellStyle name="Normal 6 4 2 2 2 2 2" xfId="4094"/>
    <cellStyle name="Normal 6 4 2 2 2 2 3" xfId="5387"/>
    <cellStyle name="Normal 6 4 2 2 2 3" xfId="1736"/>
    <cellStyle name="Normal 6 4 2 2 2 4" xfId="4093"/>
    <cellStyle name="Normal 6 4 2 2 2 5" xfId="5386"/>
    <cellStyle name="Normal 6 4 2 2 3" xfId="2212"/>
    <cellStyle name="Normal 6 4 2 2 3 2" xfId="4095"/>
    <cellStyle name="Normal 6 4 2 2 3 3" xfId="5388"/>
    <cellStyle name="Normal 6 4 2 2 4" xfId="1192"/>
    <cellStyle name="Normal 6 4 2 2 5" xfId="3055"/>
    <cellStyle name="Normal 6 4 2 2 6" xfId="4092"/>
    <cellStyle name="Normal 6 4 2 2 7" xfId="5385"/>
    <cellStyle name="Normal 6 4 2 3" xfId="524"/>
    <cellStyle name="Normal 6 4 2 3 2" xfId="2382"/>
    <cellStyle name="Normal 6 4 2 3 2 2" xfId="4097"/>
    <cellStyle name="Normal 6 4 2 3 2 3" xfId="5390"/>
    <cellStyle name="Normal 6 4 2 3 3" xfId="1558"/>
    <cellStyle name="Normal 6 4 2 3 4" xfId="4096"/>
    <cellStyle name="Normal 6 4 2 3 5" xfId="5389"/>
    <cellStyle name="Normal 6 4 2 4" xfId="696"/>
    <cellStyle name="Normal 6 4 2 4 2" xfId="2551"/>
    <cellStyle name="Normal 6 4 2 4 3" xfId="4098"/>
    <cellStyle name="Normal 6 4 2 4 4" xfId="5391"/>
    <cellStyle name="Normal 6 4 2 5" xfId="2053"/>
    <cellStyle name="Normal 6 4 2 6" xfId="1028"/>
    <cellStyle name="Normal 6 4 2 7" xfId="2898"/>
    <cellStyle name="Normal 6 4 2 8" xfId="4091"/>
    <cellStyle name="Normal 6 4 2 9" xfId="5384"/>
    <cellStyle name="Normal 6 4 3" xfId="289"/>
    <cellStyle name="Normal 6 4 3 2" xfId="794"/>
    <cellStyle name="Normal 6 4 3 2 2" xfId="2646"/>
    <cellStyle name="Normal 6 4 3 2 2 2" xfId="4101"/>
    <cellStyle name="Normal 6 4 3 2 2 3" xfId="5394"/>
    <cellStyle name="Normal 6 4 3 2 3" xfId="1672"/>
    <cellStyle name="Normal 6 4 3 2 4" xfId="4100"/>
    <cellStyle name="Normal 6 4 3 2 5" xfId="5393"/>
    <cellStyle name="Normal 6 4 3 3" xfId="2148"/>
    <cellStyle name="Normal 6 4 3 3 2" xfId="4102"/>
    <cellStyle name="Normal 6 4 3 3 3" xfId="5395"/>
    <cellStyle name="Normal 6 4 3 4" xfId="1128"/>
    <cellStyle name="Normal 6 4 3 5" xfId="2991"/>
    <cellStyle name="Normal 6 4 3 6" xfId="4099"/>
    <cellStyle name="Normal 6 4 3 7" xfId="5392"/>
    <cellStyle name="Normal 6 4 4" xfId="460"/>
    <cellStyle name="Normal 6 4 4 2" xfId="2318"/>
    <cellStyle name="Normal 6 4 4 2 2" xfId="4104"/>
    <cellStyle name="Normal 6 4 4 2 3" xfId="5397"/>
    <cellStyle name="Normal 6 4 4 3" xfId="1494"/>
    <cellStyle name="Normal 6 4 4 4" xfId="4103"/>
    <cellStyle name="Normal 6 4 4 5" xfId="5396"/>
    <cellStyle name="Normal 6 4 5" xfId="632"/>
    <cellStyle name="Normal 6 4 5 2" xfId="2487"/>
    <cellStyle name="Normal 6 4 5 3" xfId="4105"/>
    <cellStyle name="Normal 6 4 5 4" xfId="5398"/>
    <cellStyle name="Normal 6 4 6" xfId="1989"/>
    <cellStyle name="Normal 6 4 7" xfId="964"/>
    <cellStyle name="Normal 6 4 8" xfId="2834"/>
    <cellStyle name="Normal 6 4 9" xfId="3134"/>
    <cellStyle name="Normal 6 5" xfId="29"/>
    <cellStyle name="Normal 6 5 2" xfId="240"/>
    <cellStyle name="Normal 6 5 2 2" xfId="745"/>
    <cellStyle name="Normal 6 5 2 2 2" xfId="2597"/>
    <cellStyle name="Normal 6 5 2 2 2 2" xfId="4109"/>
    <cellStyle name="Normal 6 5 2 2 2 3" xfId="5402"/>
    <cellStyle name="Normal 6 5 2 2 3" xfId="1623"/>
    <cellStyle name="Normal 6 5 2 2 4" xfId="4108"/>
    <cellStyle name="Normal 6 5 2 2 5" xfId="5401"/>
    <cellStyle name="Normal 6 5 2 3" xfId="2099"/>
    <cellStyle name="Normal 6 5 2 3 2" xfId="4110"/>
    <cellStyle name="Normal 6 5 2 3 3" xfId="5403"/>
    <cellStyle name="Normal 6 5 2 4" xfId="1079"/>
    <cellStyle name="Normal 6 5 2 5" xfId="2942"/>
    <cellStyle name="Normal 6 5 2 6" xfId="4107"/>
    <cellStyle name="Normal 6 5 2 7" xfId="5400"/>
    <cellStyle name="Normal 6 5 3" xfId="411"/>
    <cellStyle name="Normal 6 5 3 2" xfId="2269"/>
    <cellStyle name="Normal 6 5 3 2 2" xfId="4112"/>
    <cellStyle name="Normal 6 5 3 2 3" xfId="5405"/>
    <cellStyle name="Normal 6 5 3 3" xfId="1445"/>
    <cellStyle name="Normal 6 5 3 4" xfId="4111"/>
    <cellStyle name="Normal 6 5 3 5" xfId="5404"/>
    <cellStyle name="Normal 6 5 4" xfId="583"/>
    <cellStyle name="Normal 6 5 4 2" xfId="2438"/>
    <cellStyle name="Normal 6 5 4 3" xfId="4113"/>
    <cellStyle name="Normal 6 5 4 4" xfId="5406"/>
    <cellStyle name="Normal 6 5 5" xfId="1940"/>
    <cellStyle name="Normal 6 5 6" xfId="915"/>
    <cellStyle name="Normal 6 5 7" xfId="2785"/>
    <cellStyle name="Normal 6 5 8" xfId="4106"/>
    <cellStyle name="Normal 6 5 9" xfId="5399"/>
    <cellStyle name="Normal 6 6" xfId="96"/>
    <cellStyle name="Normal 6 6 2" xfId="304"/>
    <cellStyle name="Normal 6 6 2 2" xfId="809"/>
    <cellStyle name="Normal 6 6 2 2 2" xfId="2661"/>
    <cellStyle name="Normal 6 6 2 2 2 2" xfId="4117"/>
    <cellStyle name="Normal 6 6 2 2 2 3" xfId="5410"/>
    <cellStyle name="Normal 6 6 2 2 3" xfId="1687"/>
    <cellStyle name="Normal 6 6 2 2 4" xfId="4116"/>
    <cellStyle name="Normal 6 6 2 2 5" xfId="5409"/>
    <cellStyle name="Normal 6 6 2 3" xfId="2163"/>
    <cellStyle name="Normal 6 6 2 3 2" xfId="4118"/>
    <cellStyle name="Normal 6 6 2 3 3" xfId="5411"/>
    <cellStyle name="Normal 6 6 2 4" xfId="1143"/>
    <cellStyle name="Normal 6 6 2 5" xfId="3006"/>
    <cellStyle name="Normal 6 6 2 6" xfId="4115"/>
    <cellStyle name="Normal 6 6 2 7" xfId="5408"/>
    <cellStyle name="Normal 6 6 3" xfId="475"/>
    <cellStyle name="Normal 6 6 3 2" xfId="2333"/>
    <cellStyle name="Normal 6 6 3 2 2" xfId="4120"/>
    <cellStyle name="Normal 6 6 3 2 3" xfId="5413"/>
    <cellStyle name="Normal 6 6 3 3" xfId="1509"/>
    <cellStyle name="Normal 6 6 3 4" xfId="4119"/>
    <cellStyle name="Normal 6 6 3 5" xfId="5412"/>
    <cellStyle name="Normal 6 6 4" xfId="647"/>
    <cellStyle name="Normal 6 6 4 2" xfId="2502"/>
    <cellStyle name="Normal 6 6 4 3" xfId="4121"/>
    <cellStyle name="Normal 6 6 4 4" xfId="5414"/>
    <cellStyle name="Normal 6 6 5" xfId="2004"/>
    <cellStyle name="Normal 6 6 6" xfId="979"/>
    <cellStyle name="Normal 6 6 7" xfId="2849"/>
    <cellStyle name="Normal 6 6 8" xfId="4114"/>
    <cellStyle name="Normal 6 6 9" xfId="5407"/>
    <cellStyle name="Normal 6 7" xfId="231"/>
    <cellStyle name="Normal 6 7 2" xfId="735"/>
    <cellStyle name="Normal 6 7 2 2" xfId="2588"/>
    <cellStyle name="Normal 6 7 2 2 2" xfId="4124"/>
    <cellStyle name="Normal 6 7 2 2 3" xfId="5417"/>
    <cellStyle name="Normal 6 7 2 3" xfId="1614"/>
    <cellStyle name="Normal 6 7 2 4" xfId="4123"/>
    <cellStyle name="Normal 6 7 2 5" xfId="5416"/>
    <cellStyle name="Normal 6 7 3" xfId="2090"/>
    <cellStyle name="Normal 6 7 3 2" xfId="4125"/>
    <cellStyle name="Normal 6 7 3 3" xfId="5418"/>
    <cellStyle name="Normal 6 7 4" xfId="1070"/>
    <cellStyle name="Normal 6 7 5" xfId="2933"/>
    <cellStyle name="Normal 6 7 6" xfId="4122"/>
    <cellStyle name="Normal 6 7 7" xfId="5415"/>
    <cellStyle name="Normal 6 8" xfId="402"/>
    <cellStyle name="Normal 6 8 2" xfId="2260"/>
    <cellStyle name="Normal 6 8 2 2" xfId="4127"/>
    <cellStyle name="Normal 6 8 2 3" xfId="5420"/>
    <cellStyle name="Normal 6 8 3" xfId="1436"/>
    <cellStyle name="Normal 6 8 4" xfId="4126"/>
    <cellStyle name="Normal 6 8 5" xfId="5419"/>
    <cellStyle name="Normal 6 9" xfId="572"/>
    <cellStyle name="Normal 6 9 2" xfId="2428"/>
    <cellStyle name="Normal 6 9 3" xfId="4128"/>
    <cellStyle name="Normal 6 9 4" xfId="5421"/>
    <cellStyle name="Normal 7" xfId="19"/>
    <cellStyle name="Normal 7 10" xfId="1932"/>
    <cellStyle name="Normal 7 11" xfId="907"/>
    <cellStyle name="Normal 7 12" xfId="2777"/>
    <cellStyle name="Normal 7 13" xfId="3091"/>
    <cellStyle name="Normal 7 14" xfId="4129"/>
    <cellStyle name="Normal 7 15" xfId="5422"/>
    <cellStyle name="Normal 7 16" xfId="5929"/>
    <cellStyle name="Normal 7 2" xfId="54"/>
    <cellStyle name="Normal 7 2 10" xfId="4130"/>
    <cellStyle name="Normal 7 2 11" xfId="5423"/>
    <cellStyle name="Normal 7 2 12" xfId="5930"/>
    <cellStyle name="Normal 7 2 2" xfId="121"/>
    <cellStyle name="Normal 7 2 2 2" xfId="329"/>
    <cellStyle name="Normal 7 2 2 2 2" xfId="834"/>
    <cellStyle name="Normal 7 2 2 2 2 2" xfId="2686"/>
    <cellStyle name="Normal 7 2 2 2 2 2 2" xfId="4134"/>
    <cellStyle name="Normal 7 2 2 2 2 2 3" xfId="5427"/>
    <cellStyle name="Normal 7 2 2 2 2 3" xfId="1712"/>
    <cellStyle name="Normal 7 2 2 2 2 4" xfId="4133"/>
    <cellStyle name="Normal 7 2 2 2 2 5" xfId="5426"/>
    <cellStyle name="Normal 7 2 2 2 3" xfId="2188"/>
    <cellStyle name="Normal 7 2 2 2 3 2" xfId="4135"/>
    <cellStyle name="Normal 7 2 2 2 3 3" xfId="5428"/>
    <cellStyle name="Normal 7 2 2 2 4" xfId="1168"/>
    <cellStyle name="Normal 7 2 2 2 5" xfId="3031"/>
    <cellStyle name="Normal 7 2 2 2 6" xfId="4132"/>
    <cellStyle name="Normal 7 2 2 2 7" xfId="5425"/>
    <cellStyle name="Normal 7 2 2 3" xfId="500"/>
    <cellStyle name="Normal 7 2 2 3 2" xfId="2358"/>
    <cellStyle name="Normal 7 2 2 3 2 2" xfId="4137"/>
    <cellStyle name="Normal 7 2 2 3 2 3" xfId="5430"/>
    <cellStyle name="Normal 7 2 2 3 3" xfId="1534"/>
    <cellStyle name="Normal 7 2 2 3 4" xfId="4136"/>
    <cellStyle name="Normal 7 2 2 3 5" xfId="5429"/>
    <cellStyle name="Normal 7 2 2 4" xfId="672"/>
    <cellStyle name="Normal 7 2 2 4 2" xfId="2527"/>
    <cellStyle name="Normal 7 2 2 4 3" xfId="4138"/>
    <cellStyle name="Normal 7 2 2 4 4" xfId="5431"/>
    <cellStyle name="Normal 7 2 2 5" xfId="2029"/>
    <cellStyle name="Normal 7 2 2 6" xfId="1004"/>
    <cellStyle name="Normal 7 2 2 7" xfId="2874"/>
    <cellStyle name="Normal 7 2 2 8" xfId="4131"/>
    <cellStyle name="Normal 7 2 2 9" xfId="5424"/>
    <cellStyle name="Normal 7 2 3" xfId="265"/>
    <cellStyle name="Normal 7 2 3 2" xfId="770"/>
    <cellStyle name="Normal 7 2 3 2 2" xfId="2622"/>
    <cellStyle name="Normal 7 2 3 2 2 2" xfId="4141"/>
    <cellStyle name="Normal 7 2 3 2 2 3" xfId="5434"/>
    <cellStyle name="Normal 7 2 3 2 3" xfId="1648"/>
    <cellStyle name="Normal 7 2 3 2 4" xfId="4140"/>
    <cellStyle name="Normal 7 2 3 2 5" xfId="5433"/>
    <cellStyle name="Normal 7 2 3 3" xfId="2124"/>
    <cellStyle name="Normal 7 2 3 3 2" xfId="4142"/>
    <cellStyle name="Normal 7 2 3 3 3" xfId="5435"/>
    <cellStyle name="Normal 7 2 3 4" xfId="1104"/>
    <cellStyle name="Normal 7 2 3 5" xfId="2967"/>
    <cellStyle name="Normal 7 2 3 6" xfId="4139"/>
    <cellStyle name="Normal 7 2 3 7" xfId="5432"/>
    <cellStyle name="Normal 7 2 4" xfId="436"/>
    <cellStyle name="Normal 7 2 4 2" xfId="2294"/>
    <cellStyle name="Normal 7 2 4 2 2" xfId="4144"/>
    <cellStyle name="Normal 7 2 4 2 3" xfId="5437"/>
    <cellStyle name="Normal 7 2 4 3" xfId="1470"/>
    <cellStyle name="Normal 7 2 4 4" xfId="4143"/>
    <cellStyle name="Normal 7 2 4 5" xfId="5436"/>
    <cellStyle name="Normal 7 2 5" xfId="608"/>
    <cellStyle name="Normal 7 2 5 2" xfId="2463"/>
    <cellStyle name="Normal 7 2 5 3" xfId="4145"/>
    <cellStyle name="Normal 7 2 5 4" xfId="5438"/>
    <cellStyle name="Normal 7 2 6" xfId="1965"/>
    <cellStyle name="Normal 7 2 7" xfId="940"/>
    <cellStyle name="Normal 7 2 8" xfId="2810"/>
    <cellStyle name="Normal 7 2 9" xfId="3110"/>
    <cellStyle name="Normal 7 3" xfId="71"/>
    <cellStyle name="Normal 7 3 10" xfId="4146"/>
    <cellStyle name="Normal 7 3 11" xfId="5439"/>
    <cellStyle name="Normal 7 3 2" xfId="137"/>
    <cellStyle name="Normal 7 3 2 2" xfId="345"/>
    <cellStyle name="Normal 7 3 2 2 2" xfId="850"/>
    <cellStyle name="Normal 7 3 2 2 2 2" xfId="2702"/>
    <cellStyle name="Normal 7 3 2 2 2 2 2" xfId="4150"/>
    <cellStyle name="Normal 7 3 2 2 2 2 3" xfId="5443"/>
    <cellStyle name="Normal 7 3 2 2 2 3" xfId="1728"/>
    <cellStyle name="Normal 7 3 2 2 2 4" xfId="4149"/>
    <cellStyle name="Normal 7 3 2 2 2 5" xfId="5442"/>
    <cellStyle name="Normal 7 3 2 2 3" xfId="2204"/>
    <cellStyle name="Normal 7 3 2 2 3 2" xfId="4151"/>
    <cellStyle name="Normal 7 3 2 2 3 3" xfId="5444"/>
    <cellStyle name="Normal 7 3 2 2 4" xfId="1184"/>
    <cellStyle name="Normal 7 3 2 2 5" xfId="3047"/>
    <cellStyle name="Normal 7 3 2 2 6" xfId="4148"/>
    <cellStyle name="Normal 7 3 2 2 7" xfId="5441"/>
    <cellStyle name="Normal 7 3 2 3" xfId="516"/>
    <cellStyle name="Normal 7 3 2 3 2" xfId="2374"/>
    <cellStyle name="Normal 7 3 2 3 2 2" xfId="4153"/>
    <cellStyle name="Normal 7 3 2 3 2 3" xfId="5446"/>
    <cellStyle name="Normal 7 3 2 3 3" xfId="1550"/>
    <cellStyle name="Normal 7 3 2 3 4" xfId="4152"/>
    <cellStyle name="Normal 7 3 2 3 5" xfId="5445"/>
    <cellStyle name="Normal 7 3 2 4" xfId="688"/>
    <cellStyle name="Normal 7 3 2 4 2" xfId="2543"/>
    <cellStyle name="Normal 7 3 2 4 3" xfId="4154"/>
    <cellStyle name="Normal 7 3 2 4 4" xfId="5447"/>
    <cellStyle name="Normal 7 3 2 5" xfId="2045"/>
    <cellStyle name="Normal 7 3 2 6" xfId="1020"/>
    <cellStyle name="Normal 7 3 2 7" xfId="2890"/>
    <cellStyle name="Normal 7 3 2 8" xfId="4147"/>
    <cellStyle name="Normal 7 3 2 9" xfId="5440"/>
    <cellStyle name="Normal 7 3 3" xfId="281"/>
    <cellStyle name="Normal 7 3 3 2" xfId="786"/>
    <cellStyle name="Normal 7 3 3 2 2" xfId="2638"/>
    <cellStyle name="Normal 7 3 3 2 2 2" xfId="4157"/>
    <cellStyle name="Normal 7 3 3 2 2 3" xfId="5450"/>
    <cellStyle name="Normal 7 3 3 2 3" xfId="1664"/>
    <cellStyle name="Normal 7 3 3 2 4" xfId="4156"/>
    <cellStyle name="Normal 7 3 3 2 5" xfId="5449"/>
    <cellStyle name="Normal 7 3 3 3" xfId="2140"/>
    <cellStyle name="Normal 7 3 3 3 2" xfId="4158"/>
    <cellStyle name="Normal 7 3 3 3 3" xfId="5451"/>
    <cellStyle name="Normal 7 3 3 4" xfId="1120"/>
    <cellStyle name="Normal 7 3 3 5" xfId="2983"/>
    <cellStyle name="Normal 7 3 3 6" xfId="4155"/>
    <cellStyle name="Normal 7 3 3 7" xfId="5448"/>
    <cellStyle name="Normal 7 3 4" xfId="452"/>
    <cellStyle name="Normal 7 3 4 2" xfId="2310"/>
    <cellStyle name="Normal 7 3 4 2 2" xfId="4160"/>
    <cellStyle name="Normal 7 3 4 2 3" xfId="5453"/>
    <cellStyle name="Normal 7 3 4 3" xfId="1486"/>
    <cellStyle name="Normal 7 3 4 4" xfId="4159"/>
    <cellStyle name="Normal 7 3 4 5" xfId="5452"/>
    <cellStyle name="Normal 7 3 5" xfId="624"/>
    <cellStyle name="Normal 7 3 5 2" xfId="2479"/>
    <cellStyle name="Normal 7 3 5 3" xfId="4161"/>
    <cellStyle name="Normal 7 3 5 4" xfId="5454"/>
    <cellStyle name="Normal 7 3 6" xfId="1981"/>
    <cellStyle name="Normal 7 3 7" xfId="956"/>
    <cellStyle name="Normal 7 3 8" xfId="2826"/>
    <cellStyle name="Normal 7 3 9" xfId="3126"/>
    <cellStyle name="Normal 7 4" xfId="85"/>
    <cellStyle name="Normal 7 4 10" xfId="4162"/>
    <cellStyle name="Normal 7 4 11" xfId="5455"/>
    <cellStyle name="Normal 7 4 2" xfId="150"/>
    <cellStyle name="Normal 7 4 2 2" xfId="358"/>
    <cellStyle name="Normal 7 4 2 2 2" xfId="863"/>
    <cellStyle name="Normal 7 4 2 2 2 2" xfId="2715"/>
    <cellStyle name="Normal 7 4 2 2 2 2 2" xfId="4166"/>
    <cellStyle name="Normal 7 4 2 2 2 2 3" xfId="5459"/>
    <cellStyle name="Normal 7 4 2 2 2 3" xfId="1741"/>
    <cellStyle name="Normal 7 4 2 2 2 4" xfId="4165"/>
    <cellStyle name="Normal 7 4 2 2 2 5" xfId="5458"/>
    <cellStyle name="Normal 7 4 2 2 3" xfId="2217"/>
    <cellStyle name="Normal 7 4 2 2 3 2" xfId="4167"/>
    <cellStyle name="Normal 7 4 2 2 3 3" xfId="5460"/>
    <cellStyle name="Normal 7 4 2 2 4" xfId="1197"/>
    <cellStyle name="Normal 7 4 2 2 5" xfId="3060"/>
    <cellStyle name="Normal 7 4 2 2 6" xfId="4164"/>
    <cellStyle name="Normal 7 4 2 2 7" xfId="5457"/>
    <cellStyle name="Normal 7 4 2 3" xfId="529"/>
    <cellStyle name="Normal 7 4 2 3 2" xfId="2387"/>
    <cellStyle name="Normal 7 4 2 3 2 2" xfId="4169"/>
    <cellStyle name="Normal 7 4 2 3 2 3" xfId="5462"/>
    <cellStyle name="Normal 7 4 2 3 3" xfId="1563"/>
    <cellStyle name="Normal 7 4 2 3 4" xfId="4168"/>
    <cellStyle name="Normal 7 4 2 3 5" xfId="5461"/>
    <cellStyle name="Normal 7 4 2 4" xfId="701"/>
    <cellStyle name="Normal 7 4 2 4 2" xfId="2556"/>
    <cellStyle name="Normal 7 4 2 4 3" xfId="4170"/>
    <cellStyle name="Normal 7 4 2 4 4" xfId="5463"/>
    <cellStyle name="Normal 7 4 2 5" xfId="2058"/>
    <cellStyle name="Normal 7 4 2 6" xfId="1033"/>
    <cellStyle name="Normal 7 4 2 7" xfId="2903"/>
    <cellStyle name="Normal 7 4 2 8" xfId="4163"/>
    <cellStyle name="Normal 7 4 2 9" xfId="5456"/>
    <cellStyle name="Normal 7 4 3" xfId="294"/>
    <cellStyle name="Normal 7 4 3 2" xfId="799"/>
    <cellStyle name="Normal 7 4 3 2 2" xfId="2651"/>
    <cellStyle name="Normal 7 4 3 2 2 2" xfId="4173"/>
    <cellStyle name="Normal 7 4 3 2 2 3" xfId="5466"/>
    <cellStyle name="Normal 7 4 3 2 3" xfId="1677"/>
    <cellStyle name="Normal 7 4 3 2 4" xfId="4172"/>
    <cellStyle name="Normal 7 4 3 2 5" xfId="5465"/>
    <cellStyle name="Normal 7 4 3 3" xfId="2153"/>
    <cellStyle name="Normal 7 4 3 3 2" xfId="4174"/>
    <cellStyle name="Normal 7 4 3 3 3" xfId="5467"/>
    <cellStyle name="Normal 7 4 3 4" xfId="1133"/>
    <cellStyle name="Normal 7 4 3 5" xfId="2996"/>
    <cellStyle name="Normal 7 4 3 6" xfId="4171"/>
    <cellStyle name="Normal 7 4 3 7" xfId="5464"/>
    <cellStyle name="Normal 7 4 4" xfId="465"/>
    <cellStyle name="Normal 7 4 4 2" xfId="2323"/>
    <cellStyle name="Normal 7 4 4 2 2" xfId="4176"/>
    <cellStyle name="Normal 7 4 4 2 3" xfId="5469"/>
    <cellStyle name="Normal 7 4 4 3" xfId="1499"/>
    <cellStyle name="Normal 7 4 4 4" xfId="4175"/>
    <cellStyle name="Normal 7 4 4 5" xfId="5468"/>
    <cellStyle name="Normal 7 4 5" xfId="637"/>
    <cellStyle name="Normal 7 4 5 2" xfId="2492"/>
    <cellStyle name="Normal 7 4 5 3" xfId="4177"/>
    <cellStyle name="Normal 7 4 5 4" xfId="5470"/>
    <cellStyle name="Normal 7 4 6" xfId="1994"/>
    <cellStyle name="Normal 7 4 7" xfId="969"/>
    <cellStyle name="Normal 7 4 8" xfId="2839"/>
    <cellStyle name="Normal 7 4 9" xfId="3139"/>
    <cellStyle name="Normal 7 5" xfId="35"/>
    <cellStyle name="Normal 7 5 2" xfId="246"/>
    <cellStyle name="Normal 7 5 2 2" xfId="751"/>
    <cellStyle name="Normal 7 5 2 2 2" xfId="2603"/>
    <cellStyle name="Normal 7 5 2 2 2 2" xfId="4181"/>
    <cellStyle name="Normal 7 5 2 2 2 3" xfId="5474"/>
    <cellStyle name="Normal 7 5 2 2 3" xfId="1629"/>
    <cellStyle name="Normal 7 5 2 2 4" xfId="4180"/>
    <cellStyle name="Normal 7 5 2 2 5" xfId="5473"/>
    <cellStyle name="Normal 7 5 2 3" xfId="2105"/>
    <cellStyle name="Normal 7 5 2 3 2" xfId="4182"/>
    <cellStyle name="Normal 7 5 2 3 3" xfId="5475"/>
    <cellStyle name="Normal 7 5 2 4" xfId="1085"/>
    <cellStyle name="Normal 7 5 2 5" xfId="2948"/>
    <cellStyle name="Normal 7 5 2 6" xfId="4179"/>
    <cellStyle name="Normal 7 5 2 7" xfId="5472"/>
    <cellStyle name="Normal 7 5 3" xfId="417"/>
    <cellStyle name="Normal 7 5 3 2" xfId="2275"/>
    <cellStyle name="Normal 7 5 3 2 2" xfId="4184"/>
    <cellStyle name="Normal 7 5 3 2 3" xfId="5477"/>
    <cellStyle name="Normal 7 5 3 3" xfId="1451"/>
    <cellStyle name="Normal 7 5 3 4" xfId="4183"/>
    <cellStyle name="Normal 7 5 3 5" xfId="5476"/>
    <cellStyle name="Normal 7 5 4" xfId="589"/>
    <cellStyle name="Normal 7 5 4 2" xfId="2444"/>
    <cellStyle name="Normal 7 5 4 3" xfId="4185"/>
    <cellStyle name="Normal 7 5 4 4" xfId="5478"/>
    <cellStyle name="Normal 7 5 5" xfId="1946"/>
    <cellStyle name="Normal 7 5 6" xfId="921"/>
    <cellStyle name="Normal 7 5 7" xfId="2791"/>
    <cellStyle name="Normal 7 5 8" xfId="4178"/>
    <cellStyle name="Normal 7 5 9" xfId="5471"/>
    <cellStyle name="Normal 7 6" xfId="102"/>
    <cellStyle name="Normal 7 6 2" xfId="310"/>
    <cellStyle name="Normal 7 6 2 2" xfId="815"/>
    <cellStyle name="Normal 7 6 2 2 2" xfId="2667"/>
    <cellStyle name="Normal 7 6 2 2 2 2" xfId="4189"/>
    <cellStyle name="Normal 7 6 2 2 2 3" xfId="5482"/>
    <cellStyle name="Normal 7 6 2 2 3" xfId="1693"/>
    <cellStyle name="Normal 7 6 2 2 4" xfId="4188"/>
    <cellStyle name="Normal 7 6 2 2 5" xfId="5481"/>
    <cellStyle name="Normal 7 6 2 3" xfId="2169"/>
    <cellStyle name="Normal 7 6 2 3 2" xfId="4190"/>
    <cellStyle name="Normal 7 6 2 3 3" xfId="5483"/>
    <cellStyle name="Normal 7 6 2 4" xfId="1149"/>
    <cellStyle name="Normal 7 6 2 5" xfId="3012"/>
    <cellStyle name="Normal 7 6 2 6" xfId="4187"/>
    <cellStyle name="Normal 7 6 2 7" xfId="5480"/>
    <cellStyle name="Normal 7 6 3" xfId="481"/>
    <cellStyle name="Normal 7 6 3 2" xfId="2339"/>
    <cellStyle name="Normal 7 6 3 2 2" xfId="4192"/>
    <cellStyle name="Normal 7 6 3 2 3" xfId="5485"/>
    <cellStyle name="Normal 7 6 3 3" xfId="1515"/>
    <cellStyle name="Normal 7 6 3 4" xfId="4191"/>
    <cellStyle name="Normal 7 6 3 5" xfId="5484"/>
    <cellStyle name="Normal 7 6 4" xfId="653"/>
    <cellStyle name="Normal 7 6 4 2" xfId="2508"/>
    <cellStyle name="Normal 7 6 4 3" xfId="4193"/>
    <cellStyle name="Normal 7 6 4 4" xfId="5486"/>
    <cellStyle name="Normal 7 6 5" xfId="2010"/>
    <cellStyle name="Normal 7 6 6" xfId="985"/>
    <cellStyle name="Normal 7 6 7" xfId="2855"/>
    <cellStyle name="Normal 7 6 8" xfId="4186"/>
    <cellStyle name="Normal 7 6 9" xfId="5479"/>
    <cellStyle name="Normal 7 7" xfId="232"/>
    <cellStyle name="Normal 7 7 2" xfId="736"/>
    <cellStyle name="Normal 7 7 2 2" xfId="2589"/>
    <cellStyle name="Normal 7 7 2 2 2" xfId="4196"/>
    <cellStyle name="Normal 7 7 2 2 3" xfId="5489"/>
    <cellStyle name="Normal 7 7 2 3" xfId="1615"/>
    <cellStyle name="Normal 7 7 2 4" xfId="4195"/>
    <cellStyle name="Normal 7 7 2 5" xfId="5488"/>
    <cellStyle name="Normal 7 7 3" xfId="2091"/>
    <cellStyle name="Normal 7 7 3 2" xfId="4197"/>
    <cellStyle name="Normal 7 7 3 3" xfId="5490"/>
    <cellStyle name="Normal 7 7 4" xfId="1071"/>
    <cellStyle name="Normal 7 7 5" xfId="2934"/>
    <cellStyle name="Normal 7 7 6" xfId="4194"/>
    <cellStyle name="Normal 7 7 7" xfId="5487"/>
    <cellStyle name="Normal 7 8" xfId="403"/>
    <cellStyle name="Normal 7 8 2" xfId="2261"/>
    <cellStyle name="Normal 7 8 2 2" xfId="4199"/>
    <cellStyle name="Normal 7 8 2 3" xfId="5492"/>
    <cellStyle name="Normal 7 8 3" xfId="1437"/>
    <cellStyle name="Normal 7 8 4" xfId="4198"/>
    <cellStyle name="Normal 7 8 5" xfId="5491"/>
    <cellStyle name="Normal 7 9" xfId="573"/>
    <cellStyle name="Normal 7 9 2" xfId="2429"/>
    <cellStyle name="Normal 7 9 3" xfId="4200"/>
    <cellStyle name="Normal 7 9 4" xfId="5493"/>
    <cellStyle name="Normal 8" xfId="20"/>
    <cellStyle name="Normal 8 10" xfId="1933"/>
    <cellStyle name="Normal 8 11" xfId="908"/>
    <cellStyle name="Normal 8 12" xfId="2778"/>
    <cellStyle name="Normal 8 13" xfId="3097"/>
    <cellStyle name="Normal 8 14" xfId="4201"/>
    <cellStyle name="Normal 8 15" xfId="5494"/>
    <cellStyle name="Normal 8 16" xfId="5931"/>
    <cellStyle name="Normal 8 2" xfId="60"/>
    <cellStyle name="Normal 8 2 10" xfId="4202"/>
    <cellStyle name="Normal 8 2 11" xfId="5495"/>
    <cellStyle name="Normal 8 2 12" xfId="5932"/>
    <cellStyle name="Normal 8 2 2" xfId="126"/>
    <cellStyle name="Normal 8 2 2 2" xfId="334"/>
    <cellStyle name="Normal 8 2 2 2 2" xfId="839"/>
    <cellStyle name="Normal 8 2 2 2 2 2" xfId="2691"/>
    <cellStyle name="Normal 8 2 2 2 2 2 2" xfId="4206"/>
    <cellStyle name="Normal 8 2 2 2 2 2 3" xfId="5499"/>
    <cellStyle name="Normal 8 2 2 2 2 3" xfId="1717"/>
    <cellStyle name="Normal 8 2 2 2 2 4" xfId="4205"/>
    <cellStyle name="Normal 8 2 2 2 2 5" xfId="5498"/>
    <cellStyle name="Normal 8 2 2 2 3" xfId="2193"/>
    <cellStyle name="Normal 8 2 2 2 3 2" xfId="4207"/>
    <cellStyle name="Normal 8 2 2 2 3 3" xfId="5500"/>
    <cellStyle name="Normal 8 2 2 2 4" xfId="1173"/>
    <cellStyle name="Normal 8 2 2 2 5" xfId="3036"/>
    <cellStyle name="Normal 8 2 2 2 6" xfId="4204"/>
    <cellStyle name="Normal 8 2 2 2 7" xfId="5497"/>
    <cellStyle name="Normal 8 2 2 3" xfId="505"/>
    <cellStyle name="Normal 8 2 2 3 2" xfId="2363"/>
    <cellStyle name="Normal 8 2 2 3 2 2" xfId="4209"/>
    <cellStyle name="Normal 8 2 2 3 2 3" xfId="5502"/>
    <cellStyle name="Normal 8 2 2 3 3" xfId="1539"/>
    <cellStyle name="Normal 8 2 2 3 4" xfId="4208"/>
    <cellStyle name="Normal 8 2 2 3 5" xfId="5501"/>
    <cellStyle name="Normal 8 2 2 4" xfId="677"/>
    <cellStyle name="Normal 8 2 2 4 2" xfId="2532"/>
    <cellStyle name="Normal 8 2 2 4 3" xfId="4210"/>
    <cellStyle name="Normal 8 2 2 4 4" xfId="5503"/>
    <cellStyle name="Normal 8 2 2 5" xfId="2034"/>
    <cellStyle name="Normal 8 2 2 6" xfId="1009"/>
    <cellStyle name="Normal 8 2 2 7" xfId="2879"/>
    <cellStyle name="Normal 8 2 2 8" xfId="4203"/>
    <cellStyle name="Normal 8 2 2 9" xfId="5496"/>
    <cellStyle name="Normal 8 2 3" xfId="270"/>
    <cellStyle name="Normal 8 2 3 2" xfId="775"/>
    <cellStyle name="Normal 8 2 3 2 2" xfId="2627"/>
    <cellStyle name="Normal 8 2 3 2 2 2" xfId="4213"/>
    <cellStyle name="Normal 8 2 3 2 2 3" xfId="5506"/>
    <cellStyle name="Normal 8 2 3 2 3" xfId="1653"/>
    <cellStyle name="Normal 8 2 3 2 4" xfId="4212"/>
    <cellStyle name="Normal 8 2 3 2 5" xfId="5505"/>
    <cellStyle name="Normal 8 2 3 3" xfId="2129"/>
    <cellStyle name="Normal 8 2 3 3 2" xfId="4214"/>
    <cellStyle name="Normal 8 2 3 3 3" xfId="5507"/>
    <cellStyle name="Normal 8 2 3 4" xfId="1109"/>
    <cellStyle name="Normal 8 2 3 5" xfId="2972"/>
    <cellStyle name="Normal 8 2 3 6" xfId="4211"/>
    <cellStyle name="Normal 8 2 3 7" xfId="5504"/>
    <cellStyle name="Normal 8 2 4" xfId="441"/>
    <cellStyle name="Normal 8 2 4 2" xfId="2299"/>
    <cellStyle name="Normal 8 2 4 2 2" xfId="4216"/>
    <cellStyle name="Normal 8 2 4 2 3" xfId="5509"/>
    <cellStyle name="Normal 8 2 4 3" xfId="1475"/>
    <cellStyle name="Normal 8 2 4 4" xfId="4215"/>
    <cellStyle name="Normal 8 2 4 5" xfId="5508"/>
    <cellStyle name="Normal 8 2 5" xfId="613"/>
    <cellStyle name="Normal 8 2 5 2" xfId="2468"/>
    <cellStyle name="Normal 8 2 5 3" xfId="4217"/>
    <cellStyle name="Normal 8 2 5 4" xfId="5510"/>
    <cellStyle name="Normal 8 2 6" xfId="1970"/>
    <cellStyle name="Normal 8 2 7" xfId="945"/>
    <cellStyle name="Normal 8 2 8" xfId="2815"/>
    <cellStyle name="Normal 8 2 9" xfId="3115"/>
    <cellStyle name="Normal 8 3" xfId="77"/>
    <cellStyle name="Normal 8 3 10" xfId="4218"/>
    <cellStyle name="Normal 8 3 11" xfId="5511"/>
    <cellStyle name="Normal 8 3 2" xfId="142"/>
    <cellStyle name="Normal 8 3 2 2" xfId="350"/>
    <cellStyle name="Normal 8 3 2 2 2" xfId="855"/>
    <cellStyle name="Normal 8 3 2 2 2 2" xfId="2707"/>
    <cellStyle name="Normal 8 3 2 2 2 2 2" xfId="4222"/>
    <cellStyle name="Normal 8 3 2 2 2 2 3" xfId="5515"/>
    <cellStyle name="Normal 8 3 2 2 2 3" xfId="1733"/>
    <cellStyle name="Normal 8 3 2 2 2 4" xfId="4221"/>
    <cellStyle name="Normal 8 3 2 2 2 5" xfId="5514"/>
    <cellStyle name="Normal 8 3 2 2 3" xfId="2209"/>
    <cellStyle name="Normal 8 3 2 2 3 2" xfId="4223"/>
    <cellStyle name="Normal 8 3 2 2 3 3" xfId="5516"/>
    <cellStyle name="Normal 8 3 2 2 4" xfId="1189"/>
    <cellStyle name="Normal 8 3 2 2 5" xfId="3052"/>
    <cellStyle name="Normal 8 3 2 2 6" xfId="4220"/>
    <cellStyle name="Normal 8 3 2 2 7" xfId="5513"/>
    <cellStyle name="Normal 8 3 2 3" xfId="521"/>
    <cellStyle name="Normal 8 3 2 3 2" xfId="2379"/>
    <cellStyle name="Normal 8 3 2 3 2 2" xfId="4225"/>
    <cellStyle name="Normal 8 3 2 3 2 3" xfId="5518"/>
    <cellStyle name="Normal 8 3 2 3 3" xfId="1555"/>
    <cellStyle name="Normal 8 3 2 3 4" xfId="4224"/>
    <cellStyle name="Normal 8 3 2 3 5" xfId="5517"/>
    <cellStyle name="Normal 8 3 2 4" xfId="693"/>
    <cellStyle name="Normal 8 3 2 4 2" xfId="2548"/>
    <cellStyle name="Normal 8 3 2 4 3" xfId="4226"/>
    <cellStyle name="Normal 8 3 2 4 4" xfId="5519"/>
    <cellStyle name="Normal 8 3 2 5" xfId="2050"/>
    <cellStyle name="Normal 8 3 2 6" xfId="1025"/>
    <cellStyle name="Normal 8 3 2 7" xfId="2895"/>
    <cellStyle name="Normal 8 3 2 8" xfId="4219"/>
    <cellStyle name="Normal 8 3 2 9" xfId="5512"/>
    <cellStyle name="Normal 8 3 3" xfId="286"/>
    <cellStyle name="Normal 8 3 3 2" xfId="791"/>
    <cellStyle name="Normal 8 3 3 2 2" xfId="2643"/>
    <cellStyle name="Normal 8 3 3 2 2 2" xfId="4229"/>
    <cellStyle name="Normal 8 3 3 2 2 3" xfId="5522"/>
    <cellStyle name="Normal 8 3 3 2 3" xfId="1669"/>
    <cellStyle name="Normal 8 3 3 2 4" xfId="4228"/>
    <cellStyle name="Normal 8 3 3 2 5" xfId="5521"/>
    <cellStyle name="Normal 8 3 3 3" xfId="2145"/>
    <cellStyle name="Normal 8 3 3 3 2" xfId="4230"/>
    <cellStyle name="Normal 8 3 3 3 3" xfId="5523"/>
    <cellStyle name="Normal 8 3 3 4" xfId="1125"/>
    <cellStyle name="Normal 8 3 3 5" xfId="2988"/>
    <cellStyle name="Normal 8 3 3 6" xfId="4227"/>
    <cellStyle name="Normal 8 3 3 7" xfId="5520"/>
    <cellStyle name="Normal 8 3 4" xfId="457"/>
    <cellStyle name="Normal 8 3 4 2" xfId="2315"/>
    <cellStyle name="Normal 8 3 4 2 2" xfId="4232"/>
    <cellStyle name="Normal 8 3 4 2 3" xfId="5525"/>
    <cellStyle name="Normal 8 3 4 3" xfId="1491"/>
    <cellStyle name="Normal 8 3 4 4" xfId="4231"/>
    <cellStyle name="Normal 8 3 4 5" xfId="5524"/>
    <cellStyle name="Normal 8 3 5" xfId="629"/>
    <cellStyle name="Normal 8 3 5 2" xfId="2484"/>
    <cellStyle name="Normal 8 3 5 3" xfId="4233"/>
    <cellStyle name="Normal 8 3 5 4" xfId="5526"/>
    <cellStyle name="Normal 8 3 6" xfId="1986"/>
    <cellStyle name="Normal 8 3 7" xfId="961"/>
    <cellStyle name="Normal 8 3 8" xfId="2831"/>
    <cellStyle name="Normal 8 3 9" xfId="3131"/>
    <cellStyle name="Normal 8 4" xfId="91"/>
    <cellStyle name="Normal 8 4 10" xfId="4234"/>
    <cellStyle name="Normal 8 4 11" xfId="5527"/>
    <cellStyle name="Normal 8 4 2" xfId="155"/>
    <cellStyle name="Normal 8 4 2 2" xfId="363"/>
    <cellStyle name="Normal 8 4 2 2 2" xfId="868"/>
    <cellStyle name="Normal 8 4 2 2 2 2" xfId="2720"/>
    <cellStyle name="Normal 8 4 2 2 2 2 2" xfId="4238"/>
    <cellStyle name="Normal 8 4 2 2 2 2 3" xfId="5531"/>
    <cellStyle name="Normal 8 4 2 2 2 3" xfId="1746"/>
    <cellStyle name="Normal 8 4 2 2 2 4" xfId="4237"/>
    <cellStyle name="Normal 8 4 2 2 2 5" xfId="5530"/>
    <cellStyle name="Normal 8 4 2 2 3" xfId="2222"/>
    <cellStyle name="Normal 8 4 2 2 3 2" xfId="4239"/>
    <cellStyle name="Normal 8 4 2 2 3 3" xfId="5532"/>
    <cellStyle name="Normal 8 4 2 2 4" xfId="1202"/>
    <cellStyle name="Normal 8 4 2 2 5" xfId="3065"/>
    <cellStyle name="Normal 8 4 2 2 6" xfId="4236"/>
    <cellStyle name="Normal 8 4 2 2 7" xfId="5529"/>
    <cellStyle name="Normal 8 4 2 3" xfId="534"/>
    <cellStyle name="Normal 8 4 2 3 2" xfId="2392"/>
    <cellStyle name="Normal 8 4 2 3 2 2" xfId="4241"/>
    <cellStyle name="Normal 8 4 2 3 2 3" xfId="5534"/>
    <cellStyle name="Normal 8 4 2 3 3" xfId="1568"/>
    <cellStyle name="Normal 8 4 2 3 4" xfId="4240"/>
    <cellStyle name="Normal 8 4 2 3 5" xfId="5533"/>
    <cellStyle name="Normal 8 4 2 4" xfId="706"/>
    <cellStyle name="Normal 8 4 2 4 2" xfId="2561"/>
    <cellStyle name="Normal 8 4 2 4 3" xfId="4242"/>
    <cellStyle name="Normal 8 4 2 4 4" xfId="5535"/>
    <cellStyle name="Normal 8 4 2 5" xfId="2063"/>
    <cellStyle name="Normal 8 4 2 6" xfId="1038"/>
    <cellStyle name="Normal 8 4 2 7" xfId="2908"/>
    <cellStyle name="Normal 8 4 2 8" xfId="4235"/>
    <cellStyle name="Normal 8 4 2 9" xfId="5528"/>
    <cellStyle name="Normal 8 4 3" xfId="299"/>
    <cellStyle name="Normal 8 4 3 2" xfId="804"/>
    <cellStyle name="Normal 8 4 3 2 2" xfId="2656"/>
    <cellStyle name="Normal 8 4 3 2 2 2" xfId="4245"/>
    <cellStyle name="Normal 8 4 3 2 2 3" xfId="5538"/>
    <cellStyle name="Normal 8 4 3 2 3" xfId="1682"/>
    <cellStyle name="Normal 8 4 3 2 4" xfId="4244"/>
    <cellStyle name="Normal 8 4 3 2 5" xfId="5537"/>
    <cellStyle name="Normal 8 4 3 3" xfId="2158"/>
    <cellStyle name="Normal 8 4 3 3 2" xfId="4246"/>
    <cellStyle name="Normal 8 4 3 3 3" xfId="5539"/>
    <cellStyle name="Normal 8 4 3 4" xfId="1138"/>
    <cellStyle name="Normal 8 4 3 5" xfId="3001"/>
    <cellStyle name="Normal 8 4 3 6" xfId="4243"/>
    <cellStyle name="Normal 8 4 3 7" xfId="5536"/>
    <cellStyle name="Normal 8 4 4" xfId="470"/>
    <cellStyle name="Normal 8 4 4 2" xfId="2328"/>
    <cellStyle name="Normal 8 4 4 2 2" xfId="4248"/>
    <cellStyle name="Normal 8 4 4 2 3" xfId="5541"/>
    <cellStyle name="Normal 8 4 4 3" xfId="1504"/>
    <cellStyle name="Normal 8 4 4 4" xfId="4247"/>
    <cellStyle name="Normal 8 4 4 5" xfId="5540"/>
    <cellStyle name="Normal 8 4 5" xfId="642"/>
    <cellStyle name="Normal 8 4 5 2" xfId="2497"/>
    <cellStyle name="Normal 8 4 5 3" xfId="4249"/>
    <cellStyle name="Normal 8 4 5 4" xfId="5542"/>
    <cellStyle name="Normal 8 4 6" xfId="1999"/>
    <cellStyle name="Normal 8 4 7" xfId="974"/>
    <cellStyle name="Normal 8 4 8" xfId="2844"/>
    <cellStyle name="Normal 8 4 9" xfId="3144"/>
    <cellStyle name="Normal 8 5" xfId="41"/>
    <cellStyle name="Normal 8 5 2" xfId="252"/>
    <cellStyle name="Normal 8 5 2 2" xfId="757"/>
    <cellStyle name="Normal 8 5 2 2 2" xfId="2609"/>
    <cellStyle name="Normal 8 5 2 2 2 2" xfId="4253"/>
    <cellStyle name="Normal 8 5 2 2 2 3" xfId="5546"/>
    <cellStyle name="Normal 8 5 2 2 3" xfId="1635"/>
    <cellStyle name="Normal 8 5 2 2 4" xfId="4252"/>
    <cellStyle name="Normal 8 5 2 2 5" xfId="5545"/>
    <cellStyle name="Normal 8 5 2 3" xfId="2111"/>
    <cellStyle name="Normal 8 5 2 3 2" xfId="4254"/>
    <cellStyle name="Normal 8 5 2 3 3" xfId="5547"/>
    <cellStyle name="Normal 8 5 2 4" xfId="1091"/>
    <cellStyle name="Normal 8 5 2 5" xfId="2954"/>
    <cellStyle name="Normal 8 5 2 6" xfId="4251"/>
    <cellStyle name="Normal 8 5 2 7" xfId="5544"/>
    <cellStyle name="Normal 8 5 3" xfId="423"/>
    <cellStyle name="Normal 8 5 3 2" xfId="2281"/>
    <cellStyle name="Normal 8 5 3 2 2" xfId="4256"/>
    <cellStyle name="Normal 8 5 3 2 3" xfId="5549"/>
    <cellStyle name="Normal 8 5 3 3" xfId="1457"/>
    <cellStyle name="Normal 8 5 3 4" xfId="4255"/>
    <cellStyle name="Normal 8 5 3 5" xfId="5548"/>
    <cellStyle name="Normal 8 5 4" xfId="595"/>
    <cellStyle name="Normal 8 5 4 2" xfId="2450"/>
    <cellStyle name="Normal 8 5 4 3" xfId="4257"/>
    <cellStyle name="Normal 8 5 4 4" xfId="5550"/>
    <cellStyle name="Normal 8 5 5" xfId="1952"/>
    <cellStyle name="Normal 8 5 6" xfId="927"/>
    <cellStyle name="Normal 8 5 7" xfId="2797"/>
    <cellStyle name="Normal 8 5 8" xfId="4250"/>
    <cellStyle name="Normal 8 5 9" xfId="5543"/>
    <cellStyle name="Normal 8 6" xfId="108"/>
    <cellStyle name="Normal 8 6 2" xfId="316"/>
    <cellStyle name="Normal 8 6 2 2" xfId="821"/>
    <cellStyle name="Normal 8 6 2 2 2" xfId="2673"/>
    <cellStyle name="Normal 8 6 2 2 2 2" xfId="4261"/>
    <cellStyle name="Normal 8 6 2 2 2 3" xfId="5554"/>
    <cellStyle name="Normal 8 6 2 2 3" xfId="1699"/>
    <cellStyle name="Normal 8 6 2 2 4" xfId="4260"/>
    <cellStyle name="Normal 8 6 2 2 5" xfId="5553"/>
    <cellStyle name="Normal 8 6 2 3" xfId="2175"/>
    <cellStyle name="Normal 8 6 2 3 2" xfId="4262"/>
    <cellStyle name="Normal 8 6 2 3 3" xfId="5555"/>
    <cellStyle name="Normal 8 6 2 4" xfId="1155"/>
    <cellStyle name="Normal 8 6 2 5" xfId="3018"/>
    <cellStyle name="Normal 8 6 2 6" xfId="4259"/>
    <cellStyle name="Normal 8 6 2 7" xfId="5552"/>
    <cellStyle name="Normal 8 6 3" xfId="487"/>
    <cellStyle name="Normal 8 6 3 2" xfId="2345"/>
    <cellStyle name="Normal 8 6 3 2 2" xfId="4264"/>
    <cellStyle name="Normal 8 6 3 2 3" xfId="5557"/>
    <cellStyle name="Normal 8 6 3 3" xfId="1521"/>
    <cellStyle name="Normal 8 6 3 4" xfId="4263"/>
    <cellStyle name="Normal 8 6 3 5" xfId="5556"/>
    <cellStyle name="Normal 8 6 4" xfId="659"/>
    <cellStyle name="Normal 8 6 4 2" xfId="2514"/>
    <cellStyle name="Normal 8 6 4 3" xfId="4265"/>
    <cellStyle name="Normal 8 6 4 4" xfId="5558"/>
    <cellStyle name="Normal 8 6 5" xfId="2016"/>
    <cellStyle name="Normal 8 6 6" xfId="991"/>
    <cellStyle name="Normal 8 6 7" xfId="2861"/>
    <cellStyle name="Normal 8 6 8" xfId="4258"/>
    <cellStyle name="Normal 8 6 9" xfId="5551"/>
    <cellStyle name="Normal 8 7" xfId="233"/>
    <cellStyle name="Normal 8 7 2" xfId="737"/>
    <cellStyle name="Normal 8 7 2 2" xfId="2590"/>
    <cellStyle name="Normal 8 7 2 2 2" xfId="4268"/>
    <cellStyle name="Normal 8 7 2 2 3" xfId="5561"/>
    <cellStyle name="Normal 8 7 2 3" xfId="1616"/>
    <cellStyle name="Normal 8 7 2 4" xfId="4267"/>
    <cellStyle name="Normal 8 7 2 5" xfId="5560"/>
    <cellStyle name="Normal 8 7 3" xfId="2092"/>
    <cellStyle name="Normal 8 7 3 2" xfId="4269"/>
    <cellStyle name="Normal 8 7 3 3" xfId="5562"/>
    <cellStyle name="Normal 8 7 4" xfId="1072"/>
    <cellStyle name="Normal 8 7 5" xfId="2935"/>
    <cellStyle name="Normal 8 7 6" xfId="4266"/>
    <cellStyle name="Normal 8 7 7" xfId="5559"/>
    <cellStyle name="Normal 8 8" xfId="404"/>
    <cellStyle name="Normal 8 8 2" xfId="2262"/>
    <cellStyle name="Normal 8 8 2 2" xfId="4271"/>
    <cellStyle name="Normal 8 8 2 3" xfId="5564"/>
    <cellStyle name="Normal 8 8 3" xfId="1438"/>
    <cellStyle name="Normal 8 8 4" xfId="4270"/>
    <cellStyle name="Normal 8 8 5" xfId="5563"/>
    <cellStyle name="Normal 8 9" xfId="574"/>
    <cellStyle name="Normal 8 9 2" xfId="2430"/>
    <cellStyle name="Normal 8 9 3" xfId="4272"/>
    <cellStyle name="Normal 8 9 4" xfId="5565"/>
    <cellStyle name="Normal 9" xfId="21"/>
    <cellStyle name="Normal 9 10" xfId="2779"/>
    <cellStyle name="Normal 9 11" xfId="4273"/>
    <cellStyle name="Normal 9 12" xfId="5566"/>
    <cellStyle name="Normal 9 2" xfId="55"/>
    <cellStyle name="Normal 9 3" xfId="72"/>
    <cellStyle name="Normal 9 4" xfId="86"/>
    <cellStyle name="Normal 9 5" xfId="234"/>
    <cellStyle name="Normal 9 5 2" xfId="738"/>
    <cellStyle name="Normal 9 5 2 2" xfId="2591"/>
    <cellStyle name="Normal 9 5 2 2 2" xfId="4276"/>
    <cellStyle name="Normal 9 5 2 2 3" xfId="5569"/>
    <cellStyle name="Normal 9 5 2 3" xfId="1617"/>
    <cellStyle name="Normal 9 5 2 4" xfId="4275"/>
    <cellStyle name="Normal 9 5 2 5" xfId="5568"/>
    <cellStyle name="Normal 9 5 3" xfId="2093"/>
    <cellStyle name="Normal 9 5 3 2" xfId="4277"/>
    <cellStyle name="Normal 9 5 3 3" xfId="5570"/>
    <cellStyle name="Normal 9 5 4" xfId="1073"/>
    <cellStyle name="Normal 9 5 5" xfId="2936"/>
    <cellStyle name="Normal 9 5 6" xfId="4274"/>
    <cellStyle name="Normal 9 5 7" xfId="5567"/>
    <cellStyle name="Normal 9 6" xfId="405"/>
    <cellStyle name="Normal 9 6 2" xfId="2263"/>
    <cellStyle name="Normal 9 6 2 2" xfId="4279"/>
    <cellStyle name="Normal 9 6 2 3" xfId="5572"/>
    <cellStyle name="Normal 9 6 3" xfId="1439"/>
    <cellStyle name="Normal 9 6 4" xfId="4278"/>
    <cellStyle name="Normal 9 6 5" xfId="5571"/>
    <cellStyle name="Normal 9 7" xfId="575"/>
    <cellStyle name="Normal 9 7 2" xfId="2431"/>
    <cellStyle name="Normal 9 7 3" xfId="4280"/>
    <cellStyle name="Normal 9 7 4" xfId="5573"/>
    <cellStyle name="Normal 9 8" xfId="1934"/>
    <cellStyle name="Normal 9 9" xfId="909"/>
    <cellStyle name="Note" xfId="5933"/>
    <cellStyle name="Note 2" xfId="5934"/>
    <cellStyle name="Note 3" xfId="5935"/>
    <cellStyle name="Note 4" xfId="5936"/>
    <cellStyle name="Output" xfId="5937"/>
    <cellStyle name="Output 2" xfId="5938"/>
    <cellStyle name="Output_08 OUVERTURE NOVEMBRE 2012." xfId="5939"/>
    <cellStyle name="Percent 2" xfId="890"/>
    <cellStyle name="Percent 2 2" xfId="5940"/>
    <cellStyle name="Percent 3" xfId="891"/>
    <cellStyle name="Pourcentage" xfId="22" builtinId="5"/>
    <cellStyle name="Pourcentage 2" xfId="23"/>
    <cellStyle name="Pourcentage 2 10" xfId="1935"/>
    <cellStyle name="Pourcentage 2 11" xfId="910"/>
    <cellStyle name="Pourcentage 2 12" xfId="2780"/>
    <cellStyle name="Pourcentage 2 13" xfId="3084"/>
    <cellStyle name="Pourcentage 2 14" xfId="4281"/>
    <cellStyle name="Pourcentage 2 15" xfId="5574"/>
    <cellStyle name="Pourcentage 2 16" xfId="5941"/>
    <cellStyle name="Pourcentage 2 2" xfId="36"/>
    <cellStyle name="Pourcentage 2 2 10" xfId="922"/>
    <cellStyle name="Pourcentage 2 2 11" xfId="2792"/>
    <cellStyle name="Pourcentage 2 2 12" xfId="3092"/>
    <cellStyle name="Pourcentage 2 2 13" xfId="4282"/>
    <cellStyle name="Pourcentage 2 2 14" xfId="5575"/>
    <cellStyle name="Pourcentage 2 2 2" xfId="47"/>
    <cellStyle name="Pourcentage 2 2 2 10" xfId="4283"/>
    <cellStyle name="Pourcentage 2 2 2 11" xfId="5576"/>
    <cellStyle name="Pourcentage 2 2 2 2" xfId="114"/>
    <cellStyle name="Pourcentage 2 2 2 2 2" xfId="322"/>
    <cellStyle name="Pourcentage 2 2 2 2 2 2" xfId="827"/>
    <cellStyle name="Pourcentage 2 2 2 2 2 2 2" xfId="2679"/>
    <cellStyle name="Pourcentage 2 2 2 2 2 2 2 2" xfId="4287"/>
    <cellStyle name="Pourcentage 2 2 2 2 2 2 2 3" xfId="5580"/>
    <cellStyle name="Pourcentage 2 2 2 2 2 2 3" xfId="1705"/>
    <cellStyle name="Pourcentage 2 2 2 2 2 2 4" xfId="4286"/>
    <cellStyle name="Pourcentage 2 2 2 2 2 2 5" xfId="5579"/>
    <cellStyle name="Pourcentage 2 2 2 2 2 3" xfId="2181"/>
    <cellStyle name="Pourcentage 2 2 2 2 2 3 2" xfId="4288"/>
    <cellStyle name="Pourcentage 2 2 2 2 2 3 3" xfId="5581"/>
    <cellStyle name="Pourcentage 2 2 2 2 2 4" xfId="1161"/>
    <cellStyle name="Pourcentage 2 2 2 2 2 5" xfId="3024"/>
    <cellStyle name="Pourcentage 2 2 2 2 2 6" xfId="4285"/>
    <cellStyle name="Pourcentage 2 2 2 2 2 7" xfId="5578"/>
    <cellStyle name="Pourcentage 2 2 2 2 3" xfId="493"/>
    <cellStyle name="Pourcentage 2 2 2 2 3 2" xfId="2351"/>
    <cellStyle name="Pourcentage 2 2 2 2 3 2 2" xfId="4290"/>
    <cellStyle name="Pourcentage 2 2 2 2 3 2 3" xfId="5583"/>
    <cellStyle name="Pourcentage 2 2 2 2 3 3" xfId="1527"/>
    <cellStyle name="Pourcentage 2 2 2 2 3 4" xfId="4289"/>
    <cellStyle name="Pourcentage 2 2 2 2 3 5" xfId="5582"/>
    <cellStyle name="Pourcentage 2 2 2 2 4" xfId="665"/>
    <cellStyle name="Pourcentage 2 2 2 2 4 2" xfId="2520"/>
    <cellStyle name="Pourcentage 2 2 2 2 4 3" xfId="4291"/>
    <cellStyle name="Pourcentage 2 2 2 2 4 4" xfId="5584"/>
    <cellStyle name="Pourcentage 2 2 2 2 5" xfId="2022"/>
    <cellStyle name="Pourcentage 2 2 2 2 6" xfId="997"/>
    <cellStyle name="Pourcentage 2 2 2 2 7" xfId="2867"/>
    <cellStyle name="Pourcentage 2 2 2 2 8" xfId="4284"/>
    <cellStyle name="Pourcentage 2 2 2 2 9" xfId="5577"/>
    <cellStyle name="Pourcentage 2 2 2 3" xfId="258"/>
    <cellStyle name="Pourcentage 2 2 2 3 2" xfId="763"/>
    <cellStyle name="Pourcentage 2 2 2 3 2 2" xfId="2615"/>
    <cellStyle name="Pourcentage 2 2 2 3 2 2 2" xfId="4294"/>
    <cellStyle name="Pourcentage 2 2 2 3 2 2 3" xfId="5587"/>
    <cellStyle name="Pourcentage 2 2 2 3 2 3" xfId="1641"/>
    <cellStyle name="Pourcentage 2 2 2 3 2 4" xfId="4293"/>
    <cellStyle name="Pourcentage 2 2 2 3 2 5" xfId="5586"/>
    <cellStyle name="Pourcentage 2 2 2 3 3" xfId="2117"/>
    <cellStyle name="Pourcentage 2 2 2 3 3 2" xfId="4295"/>
    <cellStyle name="Pourcentage 2 2 2 3 3 3" xfId="5588"/>
    <cellStyle name="Pourcentage 2 2 2 3 4" xfId="1097"/>
    <cellStyle name="Pourcentage 2 2 2 3 5" xfId="2960"/>
    <cellStyle name="Pourcentage 2 2 2 3 6" xfId="4292"/>
    <cellStyle name="Pourcentage 2 2 2 3 7" xfId="5585"/>
    <cellStyle name="Pourcentage 2 2 2 4" xfId="429"/>
    <cellStyle name="Pourcentage 2 2 2 4 2" xfId="2287"/>
    <cellStyle name="Pourcentage 2 2 2 4 2 2" xfId="4297"/>
    <cellStyle name="Pourcentage 2 2 2 4 2 3" xfId="5590"/>
    <cellStyle name="Pourcentage 2 2 2 4 3" xfId="1463"/>
    <cellStyle name="Pourcentage 2 2 2 4 4" xfId="4296"/>
    <cellStyle name="Pourcentage 2 2 2 4 5" xfId="5589"/>
    <cellStyle name="Pourcentage 2 2 2 5" xfId="601"/>
    <cellStyle name="Pourcentage 2 2 2 5 2" xfId="2456"/>
    <cellStyle name="Pourcentage 2 2 2 5 3" xfId="4298"/>
    <cellStyle name="Pourcentage 2 2 2 5 4" xfId="5591"/>
    <cellStyle name="Pourcentage 2 2 2 6" xfId="1958"/>
    <cellStyle name="Pourcentage 2 2 2 7" xfId="933"/>
    <cellStyle name="Pourcentage 2 2 2 8" xfId="2803"/>
    <cellStyle name="Pourcentage 2 2 2 9" xfId="3103"/>
    <cellStyle name="Pourcentage 2 2 3" xfId="64"/>
    <cellStyle name="Pourcentage 2 2 3 10" xfId="4299"/>
    <cellStyle name="Pourcentage 2 2 3 11" xfId="5592"/>
    <cellStyle name="Pourcentage 2 2 3 2" xfId="130"/>
    <cellStyle name="Pourcentage 2 2 3 2 2" xfId="338"/>
    <cellStyle name="Pourcentage 2 2 3 2 2 2" xfId="843"/>
    <cellStyle name="Pourcentage 2 2 3 2 2 2 2" xfId="2695"/>
    <cellStyle name="Pourcentage 2 2 3 2 2 2 2 2" xfId="4303"/>
    <cellStyle name="Pourcentage 2 2 3 2 2 2 2 3" xfId="5596"/>
    <cellStyle name="Pourcentage 2 2 3 2 2 2 3" xfId="1721"/>
    <cellStyle name="Pourcentage 2 2 3 2 2 2 4" xfId="4302"/>
    <cellStyle name="Pourcentage 2 2 3 2 2 2 5" xfId="5595"/>
    <cellStyle name="Pourcentage 2 2 3 2 2 3" xfId="2197"/>
    <cellStyle name="Pourcentage 2 2 3 2 2 3 2" xfId="4304"/>
    <cellStyle name="Pourcentage 2 2 3 2 2 3 3" xfId="5597"/>
    <cellStyle name="Pourcentage 2 2 3 2 2 4" xfId="1177"/>
    <cellStyle name="Pourcentage 2 2 3 2 2 5" xfId="3040"/>
    <cellStyle name="Pourcentage 2 2 3 2 2 6" xfId="4301"/>
    <cellStyle name="Pourcentage 2 2 3 2 2 7" xfId="5594"/>
    <cellStyle name="Pourcentage 2 2 3 2 3" xfId="509"/>
    <cellStyle name="Pourcentage 2 2 3 2 3 2" xfId="2367"/>
    <cellStyle name="Pourcentage 2 2 3 2 3 2 2" xfId="4306"/>
    <cellStyle name="Pourcentage 2 2 3 2 3 2 3" xfId="5599"/>
    <cellStyle name="Pourcentage 2 2 3 2 3 3" xfId="1543"/>
    <cellStyle name="Pourcentage 2 2 3 2 3 4" xfId="4305"/>
    <cellStyle name="Pourcentage 2 2 3 2 3 5" xfId="5598"/>
    <cellStyle name="Pourcentage 2 2 3 2 4" xfId="681"/>
    <cellStyle name="Pourcentage 2 2 3 2 4 2" xfId="2536"/>
    <cellStyle name="Pourcentage 2 2 3 2 4 3" xfId="4307"/>
    <cellStyle name="Pourcentage 2 2 3 2 4 4" xfId="5600"/>
    <cellStyle name="Pourcentage 2 2 3 2 5" xfId="2038"/>
    <cellStyle name="Pourcentage 2 2 3 2 6" xfId="1013"/>
    <cellStyle name="Pourcentage 2 2 3 2 7" xfId="2883"/>
    <cellStyle name="Pourcentage 2 2 3 2 8" xfId="4300"/>
    <cellStyle name="Pourcentage 2 2 3 2 9" xfId="5593"/>
    <cellStyle name="Pourcentage 2 2 3 3" xfId="274"/>
    <cellStyle name="Pourcentage 2 2 3 3 2" xfId="779"/>
    <cellStyle name="Pourcentage 2 2 3 3 2 2" xfId="2631"/>
    <cellStyle name="Pourcentage 2 2 3 3 2 2 2" xfId="4310"/>
    <cellStyle name="Pourcentage 2 2 3 3 2 2 3" xfId="5603"/>
    <cellStyle name="Pourcentage 2 2 3 3 2 3" xfId="1657"/>
    <cellStyle name="Pourcentage 2 2 3 3 2 4" xfId="4309"/>
    <cellStyle name="Pourcentage 2 2 3 3 2 5" xfId="5602"/>
    <cellStyle name="Pourcentage 2 2 3 3 3" xfId="2133"/>
    <cellStyle name="Pourcentage 2 2 3 3 3 2" xfId="4311"/>
    <cellStyle name="Pourcentage 2 2 3 3 3 3" xfId="5604"/>
    <cellStyle name="Pourcentage 2 2 3 3 4" xfId="1113"/>
    <cellStyle name="Pourcentage 2 2 3 3 5" xfId="2976"/>
    <cellStyle name="Pourcentage 2 2 3 3 6" xfId="4308"/>
    <cellStyle name="Pourcentage 2 2 3 3 7" xfId="5601"/>
    <cellStyle name="Pourcentage 2 2 3 4" xfId="445"/>
    <cellStyle name="Pourcentage 2 2 3 4 2" xfId="2303"/>
    <cellStyle name="Pourcentage 2 2 3 4 2 2" xfId="4313"/>
    <cellStyle name="Pourcentage 2 2 3 4 2 3" xfId="5606"/>
    <cellStyle name="Pourcentage 2 2 3 4 3" xfId="1479"/>
    <cellStyle name="Pourcentage 2 2 3 4 4" xfId="4312"/>
    <cellStyle name="Pourcentage 2 2 3 4 5" xfId="5605"/>
    <cellStyle name="Pourcentage 2 2 3 5" xfId="617"/>
    <cellStyle name="Pourcentage 2 2 3 5 2" xfId="2472"/>
    <cellStyle name="Pourcentage 2 2 3 5 3" xfId="4314"/>
    <cellStyle name="Pourcentage 2 2 3 5 4" xfId="5607"/>
    <cellStyle name="Pourcentage 2 2 3 6" xfId="1974"/>
    <cellStyle name="Pourcentage 2 2 3 7" xfId="949"/>
    <cellStyle name="Pourcentage 2 2 3 8" xfId="2819"/>
    <cellStyle name="Pourcentage 2 2 3 9" xfId="3119"/>
    <cellStyle name="Pourcentage 2 2 4" xfId="79"/>
    <cellStyle name="Pourcentage 2 2 4 10" xfId="4315"/>
    <cellStyle name="Pourcentage 2 2 4 11" xfId="5608"/>
    <cellStyle name="Pourcentage 2 2 4 2" xfId="144"/>
    <cellStyle name="Pourcentage 2 2 4 2 2" xfId="352"/>
    <cellStyle name="Pourcentage 2 2 4 2 2 2" xfId="857"/>
    <cellStyle name="Pourcentage 2 2 4 2 2 2 2" xfId="2709"/>
    <cellStyle name="Pourcentage 2 2 4 2 2 2 2 2" xfId="4319"/>
    <cellStyle name="Pourcentage 2 2 4 2 2 2 2 3" xfId="5612"/>
    <cellStyle name="Pourcentage 2 2 4 2 2 2 3" xfId="1735"/>
    <cellStyle name="Pourcentage 2 2 4 2 2 2 4" xfId="4318"/>
    <cellStyle name="Pourcentage 2 2 4 2 2 2 5" xfId="5611"/>
    <cellStyle name="Pourcentage 2 2 4 2 2 3" xfId="2211"/>
    <cellStyle name="Pourcentage 2 2 4 2 2 3 2" xfId="4320"/>
    <cellStyle name="Pourcentage 2 2 4 2 2 3 3" xfId="5613"/>
    <cellStyle name="Pourcentage 2 2 4 2 2 4" xfId="1191"/>
    <cellStyle name="Pourcentage 2 2 4 2 2 5" xfId="3054"/>
    <cellStyle name="Pourcentage 2 2 4 2 2 6" xfId="4317"/>
    <cellStyle name="Pourcentage 2 2 4 2 2 7" xfId="5610"/>
    <cellStyle name="Pourcentage 2 2 4 2 3" xfId="523"/>
    <cellStyle name="Pourcentage 2 2 4 2 3 2" xfId="2381"/>
    <cellStyle name="Pourcentage 2 2 4 2 3 2 2" xfId="4322"/>
    <cellStyle name="Pourcentage 2 2 4 2 3 2 3" xfId="5615"/>
    <cellStyle name="Pourcentage 2 2 4 2 3 3" xfId="1557"/>
    <cellStyle name="Pourcentage 2 2 4 2 3 4" xfId="4321"/>
    <cellStyle name="Pourcentage 2 2 4 2 3 5" xfId="5614"/>
    <cellStyle name="Pourcentage 2 2 4 2 4" xfId="695"/>
    <cellStyle name="Pourcentage 2 2 4 2 4 2" xfId="2550"/>
    <cellStyle name="Pourcentage 2 2 4 2 4 3" xfId="4323"/>
    <cellStyle name="Pourcentage 2 2 4 2 4 4" xfId="5616"/>
    <cellStyle name="Pourcentage 2 2 4 2 5" xfId="2052"/>
    <cellStyle name="Pourcentage 2 2 4 2 6" xfId="1027"/>
    <cellStyle name="Pourcentage 2 2 4 2 7" xfId="2897"/>
    <cellStyle name="Pourcentage 2 2 4 2 8" xfId="4316"/>
    <cellStyle name="Pourcentage 2 2 4 2 9" xfId="5609"/>
    <cellStyle name="Pourcentage 2 2 4 3" xfId="288"/>
    <cellStyle name="Pourcentage 2 2 4 3 2" xfId="793"/>
    <cellStyle name="Pourcentage 2 2 4 3 2 2" xfId="2645"/>
    <cellStyle name="Pourcentage 2 2 4 3 2 2 2" xfId="4326"/>
    <cellStyle name="Pourcentage 2 2 4 3 2 2 3" xfId="5619"/>
    <cellStyle name="Pourcentage 2 2 4 3 2 3" xfId="1671"/>
    <cellStyle name="Pourcentage 2 2 4 3 2 4" xfId="4325"/>
    <cellStyle name="Pourcentage 2 2 4 3 2 5" xfId="5618"/>
    <cellStyle name="Pourcentage 2 2 4 3 3" xfId="2147"/>
    <cellStyle name="Pourcentage 2 2 4 3 3 2" xfId="4327"/>
    <cellStyle name="Pourcentage 2 2 4 3 3 3" xfId="5620"/>
    <cellStyle name="Pourcentage 2 2 4 3 4" xfId="1127"/>
    <cellStyle name="Pourcentage 2 2 4 3 5" xfId="2990"/>
    <cellStyle name="Pourcentage 2 2 4 3 6" xfId="4324"/>
    <cellStyle name="Pourcentage 2 2 4 3 7" xfId="5617"/>
    <cellStyle name="Pourcentage 2 2 4 4" xfId="459"/>
    <cellStyle name="Pourcentage 2 2 4 4 2" xfId="2317"/>
    <cellStyle name="Pourcentage 2 2 4 4 2 2" xfId="4329"/>
    <cellStyle name="Pourcentage 2 2 4 4 2 3" xfId="5622"/>
    <cellStyle name="Pourcentage 2 2 4 4 3" xfId="1493"/>
    <cellStyle name="Pourcentage 2 2 4 4 4" xfId="4328"/>
    <cellStyle name="Pourcentage 2 2 4 4 5" xfId="5621"/>
    <cellStyle name="Pourcentage 2 2 4 5" xfId="631"/>
    <cellStyle name="Pourcentage 2 2 4 5 2" xfId="2486"/>
    <cellStyle name="Pourcentage 2 2 4 5 3" xfId="4330"/>
    <cellStyle name="Pourcentage 2 2 4 5 4" xfId="5623"/>
    <cellStyle name="Pourcentage 2 2 4 6" xfId="1988"/>
    <cellStyle name="Pourcentage 2 2 4 7" xfId="963"/>
    <cellStyle name="Pourcentage 2 2 4 8" xfId="2833"/>
    <cellStyle name="Pourcentage 2 2 4 9" xfId="3133"/>
    <cellStyle name="Pourcentage 2 2 5" xfId="103"/>
    <cellStyle name="Pourcentage 2 2 5 2" xfId="311"/>
    <cellStyle name="Pourcentage 2 2 5 2 2" xfId="816"/>
    <cellStyle name="Pourcentage 2 2 5 2 2 2" xfId="2668"/>
    <cellStyle name="Pourcentage 2 2 5 2 2 2 2" xfId="4334"/>
    <cellStyle name="Pourcentage 2 2 5 2 2 2 3" xfId="5627"/>
    <cellStyle name="Pourcentage 2 2 5 2 2 3" xfId="1694"/>
    <cellStyle name="Pourcentage 2 2 5 2 2 4" xfId="4333"/>
    <cellStyle name="Pourcentage 2 2 5 2 2 5" xfId="5626"/>
    <cellStyle name="Pourcentage 2 2 5 2 3" xfId="2170"/>
    <cellStyle name="Pourcentage 2 2 5 2 3 2" xfId="4335"/>
    <cellStyle name="Pourcentage 2 2 5 2 3 3" xfId="5628"/>
    <cellStyle name="Pourcentage 2 2 5 2 4" xfId="1150"/>
    <cellStyle name="Pourcentage 2 2 5 2 5" xfId="3013"/>
    <cellStyle name="Pourcentage 2 2 5 2 6" xfId="4332"/>
    <cellStyle name="Pourcentage 2 2 5 2 7" xfId="5625"/>
    <cellStyle name="Pourcentage 2 2 5 3" xfId="482"/>
    <cellStyle name="Pourcentage 2 2 5 3 2" xfId="2340"/>
    <cellStyle name="Pourcentage 2 2 5 3 2 2" xfId="4337"/>
    <cellStyle name="Pourcentage 2 2 5 3 2 3" xfId="5630"/>
    <cellStyle name="Pourcentage 2 2 5 3 3" xfId="1516"/>
    <cellStyle name="Pourcentage 2 2 5 3 4" xfId="4336"/>
    <cellStyle name="Pourcentage 2 2 5 3 5" xfId="5629"/>
    <cellStyle name="Pourcentage 2 2 5 4" xfId="654"/>
    <cellStyle name="Pourcentage 2 2 5 4 2" xfId="2509"/>
    <cellStyle name="Pourcentage 2 2 5 4 3" xfId="4338"/>
    <cellStyle name="Pourcentage 2 2 5 4 4" xfId="5631"/>
    <cellStyle name="Pourcentage 2 2 5 5" xfId="2011"/>
    <cellStyle name="Pourcentage 2 2 5 6" xfId="986"/>
    <cellStyle name="Pourcentage 2 2 5 7" xfId="2856"/>
    <cellStyle name="Pourcentage 2 2 5 8" xfId="4331"/>
    <cellStyle name="Pourcentage 2 2 5 9" xfId="5624"/>
    <cellStyle name="Pourcentage 2 2 6" xfId="247"/>
    <cellStyle name="Pourcentage 2 2 6 2" xfId="752"/>
    <cellStyle name="Pourcentage 2 2 6 2 2" xfId="2604"/>
    <cellStyle name="Pourcentage 2 2 6 2 2 2" xfId="4341"/>
    <cellStyle name="Pourcentage 2 2 6 2 2 3" xfId="5634"/>
    <cellStyle name="Pourcentage 2 2 6 2 3" xfId="1630"/>
    <cellStyle name="Pourcentage 2 2 6 2 4" xfId="4340"/>
    <cellStyle name="Pourcentage 2 2 6 2 5" xfId="5633"/>
    <cellStyle name="Pourcentage 2 2 6 3" xfId="2106"/>
    <cellStyle name="Pourcentage 2 2 6 3 2" xfId="4342"/>
    <cellStyle name="Pourcentage 2 2 6 3 3" xfId="5635"/>
    <cellStyle name="Pourcentage 2 2 6 4" xfId="1086"/>
    <cellStyle name="Pourcentage 2 2 6 5" xfId="2949"/>
    <cellStyle name="Pourcentage 2 2 6 6" xfId="4339"/>
    <cellStyle name="Pourcentage 2 2 6 7" xfId="5632"/>
    <cellStyle name="Pourcentage 2 2 7" xfId="418"/>
    <cellStyle name="Pourcentage 2 2 7 2" xfId="2276"/>
    <cellStyle name="Pourcentage 2 2 7 2 2" xfId="4344"/>
    <cellStyle name="Pourcentage 2 2 7 2 3" xfId="5637"/>
    <cellStyle name="Pourcentage 2 2 7 3" xfId="1452"/>
    <cellStyle name="Pourcentage 2 2 7 4" xfId="4343"/>
    <cellStyle name="Pourcentage 2 2 7 5" xfId="5636"/>
    <cellStyle name="Pourcentage 2 2 8" xfId="590"/>
    <cellStyle name="Pourcentage 2 2 8 2" xfId="2445"/>
    <cellStyle name="Pourcentage 2 2 8 3" xfId="4345"/>
    <cellStyle name="Pourcentage 2 2 8 4" xfId="5638"/>
    <cellStyle name="Pourcentage 2 2 9" xfId="1947"/>
    <cellStyle name="Pourcentage 2 3" xfId="38"/>
    <cellStyle name="Pourcentage 2 3 10" xfId="924"/>
    <cellStyle name="Pourcentage 2 3 11" xfId="2794"/>
    <cellStyle name="Pourcentage 2 3 12" xfId="3094"/>
    <cellStyle name="Pourcentage 2 3 13" xfId="4346"/>
    <cellStyle name="Pourcentage 2 3 14" xfId="5639"/>
    <cellStyle name="Pourcentage 2 3 2" xfId="57"/>
    <cellStyle name="Pourcentage 2 3 2 10" xfId="4347"/>
    <cellStyle name="Pourcentage 2 3 2 11" xfId="5640"/>
    <cellStyle name="Pourcentage 2 3 2 2" xfId="123"/>
    <cellStyle name="Pourcentage 2 3 2 2 2" xfId="331"/>
    <cellStyle name="Pourcentage 2 3 2 2 2 2" xfId="836"/>
    <cellStyle name="Pourcentage 2 3 2 2 2 2 2" xfId="2688"/>
    <cellStyle name="Pourcentage 2 3 2 2 2 2 2 2" xfId="4351"/>
    <cellStyle name="Pourcentage 2 3 2 2 2 2 2 3" xfId="5644"/>
    <cellStyle name="Pourcentage 2 3 2 2 2 2 3" xfId="1714"/>
    <cellStyle name="Pourcentage 2 3 2 2 2 2 4" xfId="4350"/>
    <cellStyle name="Pourcentage 2 3 2 2 2 2 5" xfId="5643"/>
    <cellStyle name="Pourcentage 2 3 2 2 2 3" xfId="2190"/>
    <cellStyle name="Pourcentage 2 3 2 2 2 3 2" xfId="4352"/>
    <cellStyle name="Pourcentage 2 3 2 2 2 3 3" xfId="5645"/>
    <cellStyle name="Pourcentage 2 3 2 2 2 4" xfId="1170"/>
    <cellStyle name="Pourcentage 2 3 2 2 2 5" xfId="3033"/>
    <cellStyle name="Pourcentage 2 3 2 2 2 6" xfId="4349"/>
    <cellStyle name="Pourcentage 2 3 2 2 2 7" xfId="5642"/>
    <cellStyle name="Pourcentage 2 3 2 2 3" xfId="502"/>
    <cellStyle name="Pourcentage 2 3 2 2 3 2" xfId="2360"/>
    <cellStyle name="Pourcentage 2 3 2 2 3 2 2" xfId="4354"/>
    <cellStyle name="Pourcentage 2 3 2 2 3 2 3" xfId="5647"/>
    <cellStyle name="Pourcentage 2 3 2 2 3 3" xfId="1536"/>
    <cellStyle name="Pourcentage 2 3 2 2 3 4" xfId="4353"/>
    <cellStyle name="Pourcentage 2 3 2 2 3 5" xfId="5646"/>
    <cellStyle name="Pourcentage 2 3 2 2 4" xfId="674"/>
    <cellStyle name="Pourcentage 2 3 2 2 4 2" xfId="2529"/>
    <cellStyle name="Pourcentage 2 3 2 2 4 3" xfId="4355"/>
    <cellStyle name="Pourcentage 2 3 2 2 4 4" xfId="5648"/>
    <cellStyle name="Pourcentage 2 3 2 2 5" xfId="2031"/>
    <cellStyle name="Pourcentage 2 3 2 2 6" xfId="1006"/>
    <cellStyle name="Pourcentage 2 3 2 2 7" xfId="2876"/>
    <cellStyle name="Pourcentage 2 3 2 2 8" xfId="4348"/>
    <cellStyle name="Pourcentage 2 3 2 2 9" xfId="5641"/>
    <cellStyle name="Pourcentage 2 3 2 3" xfId="267"/>
    <cellStyle name="Pourcentage 2 3 2 3 2" xfId="772"/>
    <cellStyle name="Pourcentage 2 3 2 3 2 2" xfId="2624"/>
    <cellStyle name="Pourcentage 2 3 2 3 2 2 2" xfId="4358"/>
    <cellStyle name="Pourcentage 2 3 2 3 2 2 3" xfId="5651"/>
    <cellStyle name="Pourcentage 2 3 2 3 2 3" xfId="1650"/>
    <cellStyle name="Pourcentage 2 3 2 3 2 4" xfId="4357"/>
    <cellStyle name="Pourcentage 2 3 2 3 2 5" xfId="5650"/>
    <cellStyle name="Pourcentage 2 3 2 3 3" xfId="2126"/>
    <cellStyle name="Pourcentage 2 3 2 3 3 2" xfId="4359"/>
    <cellStyle name="Pourcentage 2 3 2 3 3 3" xfId="5652"/>
    <cellStyle name="Pourcentage 2 3 2 3 4" xfId="1106"/>
    <cellStyle name="Pourcentage 2 3 2 3 5" xfId="2969"/>
    <cellStyle name="Pourcentage 2 3 2 3 6" xfId="4356"/>
    <cellStyle name="Pourcentage 2 3 2 3 7" xfId="5649"/>
    <cellStyle name="Pourcentage 2 3 2 4" xfId="438"/>
    <cellStyle name="Pourcentage 2 3 2 4 2" xfId="2296"/>
    <cellStyle name="Pourcentage 2 3 2 4 2 2" xfId="4361"/>
    <cellStyle name="Pourcentage 2 3 2 4 2 3" xfId="5654"/>
    <cellStyle name="Pourcentage 2 3 2 4 3" xfId="1472"/>
    <cellStyle name="Pourcentage 2 3 2 4 4" xfId="4360"/>
    <cellStyle name="Pourcentage 2 3 2 4 5" xfId="5653"/>
    <cellStyle name="Pourcentage 2 3 2 5" xfId="610"/>
    <cellStyle name="Pourcentage 2 3 2 5 2" xfId="2465"/>
    <cellStyle name="Pourcentage 2 3 2 5 3" xfId="4362"/>
    <cellStyle name="Pourcentage 2 3 2 5 4" xfId="5655"/>
    <cellStyle name="Pourcentage 2 3 2 6" xfId="1967"/>
    <cellStyle name="Pourcentage 2 3 2 7" xfId="942"/>
    <cellStyle name="Pourcentage 2 3 2 8" xfId="2812"/>
    <cellStyle name="Pourcentage 2 3 2 9" xfId="3112"/>
    <cellStyle name="Pourcentage 2 3 3" xfId="74"/>
    <cellStyle name="Pourcentage 2 3 3 10" xfId="4363"/>
    <cellStyle name="Pourcentage 2 3 3 11" xfId="5656"/>
    <cellStyle name="Pourcentage 2 3 3 2" xfId="139"/>
    <cellStyle name="Pourcentage 2 3 3 2 2" xfId="347"/>
    <cellStyle name="Pourcentage 2 3 3 2 2 2" xfId="852"/>
    <cellStyle name="Pourcentage 2 3 3 2 2 2 2" xfId="2704"/>
    <cellStyle name="Pourcentage 2 3 3 2 2 2 2 2" xfId="4367"/>
    <cellStyle name="Pourcentage 2 3 3 2 2 2 2 3" xfId="5660"/>
    <cellStyle name="Pourcentage 2 3 3 2 2 2 3" xfId="1730"/>
    <cellStyle name="Pourcentage 2 3 3 2 2 2 4" xfId="4366"/>
    <cellStyle name="Pourcentage 2 3 3 2 2 2 5" xfId="5659"/>
    <cellStyle name="Pourcentage 2 3 3 2 2 3" xfId="2206"/>
    <cellStyle name="Pourcentage 2 3 3 2 2 3 2" xfId="4368"/>
    <cellStyle name="Pourcentage 2 3 3 2 2 3 3" xfId="5661"/>
    <cellStyle name="Pourcentage 2 3 3 2 2 4" xfId="1186"/>
    <cellStyle name="Pourcentage 2 3 3 2 2 5" xfId="3049"/>
    <cellStyle name="Pourcentage 2 3 3 2 2 6" xfId="4365"/>
    <cellStyle name="Pourcentage 2 3 3 2 2 7" xfId="5658"/>
    <cellStyle name="Pourcentage 2 3 3 2 3" xfId="518"/>
    <cellStyle name="Pourcentage 2 3 3 2 3 2" xfId="2376"/>
    <cellStyle name="Pourcentage 2 3 3 2 3 2 2" xfId="4370"/>
    <cellStyle name="Pourcentage 2 3 3 2 3 2 3" xfId="5663"/>
    <cellStyle name="Pourcentage 2 3 3 2 3 3" xfId="1552"/>
    <cellStyle name="Pourcentage 2 3 3 2 3 4" xfId="4369"/>
    <cellStyle name="Pourcentage 2 3 3 2 3 5" xfId="5662"/>
    <cellStyle name="Pourcentage 2 3 3 2 4" xfId="690"/>
    <cellStyle name="Pourcentage 2 3 3 2 4 2" xfId="2545"/>
    <cellStyle name="Pourcentage 2 3 3 2 4 3" xfId="4371"/>
    <cellStyle name="Pourcentage 2 3 3 2 4 4" xfId="5664"/>
    <cellStyle name="Pourcentage 2 3 3 2 5" xfId="2047"/>
    <cellStyle name="Pourcentage 2 3 3 2 6" xfId="1022"/>
    <cellStyle name="Pourcentage 2 3 3 2 7" xfId="2892"/>
    <cellStyle name="Pourcentage 2 3 3 2 8" xfId="4364"/>
    <cellStyle name="Pourcentage 2 3 3 2 9" xfId="5657"/>
    <cellStyle name="Pourcentage 2 3 3 3" xfId="283"/>
    <cellStyle name="Pourcentage 2 3 3 3 2" xfId="788"/>
    <cellStyle name="Pourcentage 2 3 3 3 2 2" xfId="2640"/>
    <cellStyle name="Pourcentage 2 3 3 3 2 2 2" xfId="4374"/>
    <cellStyle name="Pourcentage 2 3 3 3 2 2 3" xfId="5667"/>
    <cellStyle name="Pourcentage 2 3 3 3 2 3" xfId="1666"/>
    <cellStyle name="Pourcentage 2 3 3 3 2 4" xfId="4373"/>
    <cellStyle name="Pourcentage 2 3 3 3 2 5" xfId="5666"/>
    <cellStyle name="Pourcentage 2 3 3 3 3" xfId="2142"/>
    <cellStyle name="Pourcentage 2 3 3 3 3 2" xfId="4375"/>
    <cellStyle name="Pourcentage 2 3 3 3 3 3" xfId="5668"/>
    <cellStyle name="Pourcentage 2 3 3 3 4" xfId="1122"/>
    <cellStyle name="Pourcentage 2 3 3 3 5" xfId="2985"/>
    <cellStyle name="Pourcentage 2 3 3 3 6" xfId="4372"/>
    <cellStyle name="Pourcentage 2 3 3 3 7" xfId="5665"/>
    <cellStyle name="Pourcentage 2 3 3 4" xfId="454"/>
    <cellStyle name="Pourcentage 2 3 3 4 2" xfId="2312"/>
    <cellStyle name="Pourcentage 2 3 3 4 2 2" xfId="4377"/>
    <cellStyle name="Pourcentage 2 3 3 4 2 3" xfId="5670"/>
    <cellStyle name="Pourcentage 2 3 3 4 3" xfId="1488"/>
    <cellStyle name="Pourcentage 2 3 3 4 4" xfId="4376"/>
    <cellStyle name="Pourcentage 2 3 3 4 5" xfId="5669"/>
    <cellStyle name="Pourcentage 2 3 3 5" xfId="626"/>
    <cellStyle name="Pourcentage 2 3 3 5 2" xfId="2481"/>
    <cellStyle name="Pourcentage 2 3 3 5 3" xfId="4378"/>
    <cellStyle name="Pourcentage 2 3 3 5 4" xfId="5671"/>
    <cellStyle name="Pourcentage 2 3 3 6" xfId="1983"/>
    <cellStyle name="Pourcentage 2 3 3 7" xfId="958"/>
    <cellStyle name="Pourcentage 2 3 3 8" xfId="2828"/>
    <cellStyle name="Pourcentage 2 3 3 9" xfId="3128"/>
    <cellStyle name="Pourcentage 2 3 4" xfId="88"/>
    <cellStyle name="Pourcentage 2 3 4 10" xfId="4379"/>
    <cellStyle name="Pourcentage 2 3 4 11" xfId="5672"/>
    <cellStyle name="Pourcentage 2 3 4 2" xfId="152"/>
    <cellStyle name="Pourcentage 2 3 4 2 2" xfId="360"/>
    <cellStyle name="Pourcentage 2 3 4 2 2 2" xfId="865"/>
    <cellStyle name="Pourcentage 2 3 4 2 2 2 2" xfId="2717"/>
    <cellStyle name="Pourcentage 2 3 4 2 2 2 2 2" xfId="4383"/>
    <cellStyle name="Pourcentage 2 3 4 2 2 2 2 3" xfId="5676"/>
    <cellStyle name="Pourcentage 2 3 4 2 2 2 3" xfId="1743"/>
    <cellStyle name="Pourcentage 2 3 4 2 2 2 4" xfId="4382"/>
    <cellStyle name="Pourcentage 2 3 4 2 2 2 5" xfId="5675"/>
    <cellStyle name="Pourcentage 2 3 4 2 2 3" xfId="2219"/>
    <cellStyle name="Pourcentage 2 3 4 2 2 3 2" xfId="4384"/>
    <cellStyle name="Pourcentage 2 3 4 2 2 3 3" xfId="5677"/>
    <cellStyle name="Pourcentage 2 3 4 2 2 4" xfId="1199"/>
    <cellStyle name="Pourcentage 2 3 4 2 2 5" xfId="3062"/>
    <cellStyle name="Pourcentage 2 3 4 2 2 6" xfId="4381"/>
    <cellStyle name="Pourcentage 2 3 4 2 2 7" xfId="5674"/>
    <cellStyle name="Pourcentage 2 3 4 2 3" xfId="531"/>
    <cellStyle name="Pourcentage 2 3 4 2 3 2" xfId="2389"/>
    <cellStyle name="Pourcentage 2 3 4 2 3 2 2" xfId="4386"/>
    <cellStyle name="Pourcentage 2 3 4 2 3 2 3" xfId="5679"/>
    <cellStyle name="Pourcentage 2 3 4 2 3 3" xfId="1565"/>
    <cellStyle name="Pourcentage 2 3 4 2 3 4" xfId="4385"/>
    <cellStyle name="Pourcentage 2 3 4 2 3 5" xfId="5678"/>
    <cellStyle name="Pourcentage 2 3 4 2 4" xfId="703"/>
    <cellStyle name="Pourcentage 2 3 4 2 4 2" xfId="2558"/>
    <cellStyle name="Pourcentage 2 3 4 2 4 3" xfId="4387"/>
    <cellStyle name="Pourcentage 2 3 4 2 4 4" xfId="5680"/>
    <cellStyle name="Pourcentage 2 3 4 2 5" xfId="2060"/>
    <cellStyle name="Pourcentage 2 3 4 2 6" xfId="1035"/>
    <cellStyle name="Pourcentage 2 3 4 2 7" xfId="2905"/>
    <cellStyle name="Pourcentage 2 3 4 2 8" xfId="4380"/>
    <cellStyle name="Pourcentage 2 3 4 2 9" xfId="5673"/>
    <cellStyle name="Pourcentage 2 3 4 3" xfId="296"/>
    <cellStyle name="Pourcentage 2 3 4 3 2" xfId="801"/>
    <cellStyle name="Pourcentage 2 3 4 3 2 2" xfId="2653"/>
    <cellStyle name="Pourcentage 2 3 4 3 2 2 2" xfId="4390"/>
    <cellStyle name="Pourcentage 2 3 4 3 2 2 3" xfId="5683"/>
    <cellStyle name="Pourcentage 2 3 4 3 2 3" xfId="1679"/>
    <cellStyle name="Pourcentage 2 3 4 3 2 4" xfId="4389"/>
    <cellStyle name="Pourcentage 2 3 4 3 2 5" xfId="5682"/>
    <cellStyle name="Pourcentage 2 3 4 3 3" xfId="2155"/>
    <cellStyle name="Pourcentage 2 3 4 3 3 2" xfId="4391"/>
    <cellStyle name="Pourcentage 2 3 4 3 3 3" xfId="5684"/>
    <cellStyle name="Pourcentage 2 3 4 3 4" xfId="1135"/>
    <cellStyle name="Pourcentage 2 3 4 3 5" xfId="2998"/>
    <cellStyle name="Pourcentage 2 3 4 3 6" xfId="4388"/>
    <cellStyle name="Pourcentage 2 3 4 3 7" xfId="5681"/>
    <cellStyle name="Pourcentage 2 3 4 4" xfId="467"/>
    <cellStyle name="Pourcentage 2 3 4 4 2" xfId="2325"/>
    <cellStyle name="Pourcentage 2 3 4 4 2 2" xfId="4393"/>
    <cellStyle name="Pourcentage 2 3 4 4 2 3" xfId="5686"/>
    <cellStyle name="Pourcentage 2 3 4 4 3" xfId="1501"/>
    <cellStyle name="Pourcentage 2 3 4 4 4" xfId="4392"/>
    <cellStyle name="Pourcentage 2 3 4 4 5" xfId="5685"/>
    <cellStyle name="Pourcentage 2 3 4 5" xfId="639"/>
    <cellStyle name="Pourcentage 2 3 4 5 2" xfId="2494"/>
    <cellStyle name="Pourcentage 2 3 4 5 3" xfId="4394"/>
    <cellStyle name="Pourcentage 2 3 4 5 4" xfId="5687"/>
    <cellStyle name="Pourcentage 2 3 4 6" xfId="1996"/>
    <cellStyle name="Pourcentage 2 3 4 7" xfId="971"/>
    <cellStyle name="Pourcentage 2 3 4 8" xfId="2841"/>
    <cellStyle name="Pourcentage 2 3 4 9" xfId="3141"/>
    <cellStyle name="Pourcentage 2 3 5" xfId="105"/>
    <cellStyle name="Pourcentage 2 3 5 2" xfId="313"/>
    <cellStyle name="Pourcentage 2 3 5 2 2" xfId="818"/>
    <cellStyle name="Pourcentage 2 3 5 2 2 2" xfId="2670"/>
    <cellStyle name="Pourcentage 2 3 5 2 2 2 2" xfId="4398"/>
    <cellStyle name="Pourcentage 2 3 5 2 2 2 3" xfId="5691"/>
    <cellStyle name="Pourcentage 2 3 5 2 2 3" xfId="1696"/>
    <cellStyle name="Pourcentage 2 3 5 2 2 4" xfId="4397"/>
    <cellStyle name="Pourcentage 2 3 5 2 2 5" xfId="5690"/>
    <cellStyle name="Pourcentage 2 3 5 2 3" xfId="2172"/>
    <cellStyle name="Pourcentage 2 3 5 2 3 2" xfId="4399"/>
    <cellStyle name="Pourcentage 2 3 5 2 3 3" xfId="5692"/>
    <cellStyle name="Pourcentage 2 3 5 2 4" xfId="1152"/>
    <cellStyle name="Pourcentage 2 3 5 2 5" xfId="3015"/>
    <cellStyle name="Pourcentage 2 3 5 2 6" xfId="4396"/>
    <cellStyle name="Pourcentage 2 3 5 2 7" xfId="5689"/>
    <cellStyle name="Pourcentage 2 3 5 3" xfId="484"/>
    <cellStyle name="Pourcentage 2 3 5 3 2" xfId="2342"/>
    <cellStyle name="Pourcentage 2 3 5 3 2 2" xfId="4401"/>
    <cellStyle name="Pourcentage 2 3 5 3 2 3" xfId="5694"/>
    <cellStyle name="Pourcentage 2 3 5 3 3" xfId="1518"/>
    <cellStyle name="Pourcentage 2 3 5 3 4" xfId="4400"/>
    <cellStyle name="Pourcentage 2 3 5 3 5" xfId="5693"/>
    <cellStyle name="Pourcentage 2 3 5 4" xfId="656"/>
    <cellStyle name="Pourcentage 2 3 5 4 2" xfId="2511"/>
    <cellStyle name="Pourcentage 2 3 5 4 3" xfId="4402"/>
    <cellStyle name="Pourcentage 2 3 5 4 4" xfId="5695"/>
    <cellStyle name="Pourcentage 2 3 5 5" xfId="2013"/>
    <cellStyle name="Pourcentage 2 3 5 6" xfId="988"/>
    <cellStyle name="Pourcentage 2 3 5 7" xfId="2858"/>
    <cellStyle name="Pourcentage 2 3 5 8" xfId="4395"/>
    <cellStyle name="Pourcentage 2 3 5 9" xfId="5688"/>
    <cellStyle name="Pourcentage 2 3 6" xfId="249"/>
    <cellStyle name="Pourcentage 2 3 6 2" xfId="754"/>
    <cellStyle name="Pourcentage 2 3 6 2 2" xfId="2606"/>
    <cellStyle name="Pourcentage 2 3 6 2 2 2" xfId="4405"/>
    <cellStyle name="Pourcentage 2 3 6 2 2 3" xfId="5698"/>
    <cellStyle name="Pourcentage 2 3 6 2 3" xfId="1632"/>
    <cellStyle name="Pourcentage 2 3 6 2 4" xfId="4404"/>
    <cellStyle name="Pourcentage 2 3 6 2 5" xfId="5697"/>
    <cellStyle name="Pourcentage 2 3 6 3" xfId="2108"/>
    <cellStyle name="Pourcentage 2 3 6 3 2" xfId="4406"/>
    <cellStyle name="Pourcentage 2 3 6 3 3" xfId="5699"/>
    <cellStyle name="Pourcentage 2 3 6 4" xfId="1088"/>
    <cellStyle name="Pourcentage 2 3 6 5" xfId="2951"/>
    <cellStyle name="Pourcentage 2 3 6 6" xfId="4403"/>
    <cellStyle name="Pourcentage 2 3 6 7" xfId="5696"/>
    <cellStyle name="Pourcentage 2 3 7" xfId="420"/>
    <cellStyle name="Pourcentage 2 3 7 2" xfId="2278"/>
    <cellStyle name="Pourcentage 2 3 7 2 2" xfId="4408"/>
    <cellStyle name="Pourcentage 2 3 7 2 3" xfId="5701"/>
    <cellStyle name="Pourcentage 2 3 7 3" xfId="1454"/>
    <cellStyle name="Pourcentage 2 3 7 4" xfId="4407"/>
    <cellStyle name="Pourcentage 2 3 7 5" xfId="5700"/>
    <cellStyle name="Pourcentage 2 3 8" xfId="592"/>
    <cellStyle name="Pourcentage 2 3 8 2" xfId="2447"/>
    <cellStyle name="Pourcentage 2 3 8 3" xfId="4409"/>
    <cellStyle name="Pourcentage 2 3 8 4" xfId="5702"/>
    <cellStyle name="Pourcentage 2 3 9" xfId="1949"/>
    <cellStyle name="Pourcentage 2 4" xfId="62"/>
    <cellStyle name="Pourcentage 2 4 10" xfId="4410"/>
    <cellStyle name="Pourcentage 2 4 11" xfId="5703"/>
    <cellStyle name="Pourcentage 2 4 2" xfId="128"/>
    <cellStyle name="Pourcentage 2 4 2 2" xfId="336"/>
    <cellStyle name="Pourcentage 2 4 2 2 2" xfId="841"/>
    <cellStyle name="Pourcentage 2 4 2 2 2 2" xfId="2693"/>
    <cellStyle name="Pourcentage 2 4 2 2 2 2 2" xfId="4414"/>
    <cellStyle name="Pourcentage 2 4 2 2 2 2 3" xfId="5707"/>
    <cellStyle name="Pourcentage 2 4 2 2 2 3" xfId="1719"/>
    <cellStyle name="Pourcentage 2 4 2 2 2 4" xfId="4413"/>
    <cellStyle name="Pourcentage 2 4 2 2 2 5" xfId="5706"/>
    <cellStyle name="Pourcentage 2 4 2 2 3" xfId="2195"/>
    <cellStyle name="Pourcentage 2 4 2 2 3 2" xfId="4415"/>
    <cellStyle name="Pourcentage 2 4 2 2 3 3" xfId="5708"/>
    <cellStyle name="Pourcentage 2 4 2 2 4" xfId="1175"/>
    <cellStyle name="Pourcentage 2 4 2 2 5" xfId="3038"/>
    <cellStyle name="Pourcentage 2 4 2 2 6" xfId="4412"/>
    <cellStyle name="Pourcentage 2 4 2 2 7" xfId="5705"/>
    <cellStyle name="Pourcentage 2 4 2 3" xfId="507"/>
    <cellStyle name="Pourcentage 2 4 2 3 2" xfId="2365"/>
    <cellStyle name="Pourcentage 2 4 2 3 2 2" xfId="4417"/>
    <cellStyle name="Pourcentage 2 4 2 3 2 3" xfId="5710"/>
    <cellStyle name="Pourcentage 2 4 2 3 3" xfId="1541"/>
    <cellStyle name="Pourcentage 2 4 2 3 4" xfId="4416"/>
    <cellStyle name="Pourcentage 2 4 2 3 5" xfId="5709"/>
    <cellStyle name="Pourcentage 2 4 2 4" xfId="679"/>
    <cellStyle name="Pourcentage 2 4 2 4 2" xfId="2534"/>
    <cellStyle name="Pourcentage 2 4 2 4 3" xfId="4418"/>
    <cellStyle name="Pourcentage 2 4 2 4 4" xfId="5711"/>
    <cellStyle name="Pourcentage 2 4 2 5" xfId="2036"/>
    <cellStyle name="Pourcentage 2 4 2 6" xfId="1011"/>
    <cellStyle name="Pourcentage 2 4 2 7" xfId="2881"/>
    <cellStyle name="Pourcentage 2 4 2 8" xfId="4411"/>
    <cellStyle name="Pourcentage 2 4 2 9" xfId="5704"/>
    <cellStyle name="Pourcentage 2 4 3" xfId="272"/>
    <cellStyle name="Pourcentage 2 4 3 2" xfId="777"/>
    <cellStyle name="Pourcentage 2 4 3 2 2" xfId="2629"/>
    <cellStyle name="Pourcentage 2 4 3 2 2 2" xfId="4421"/>
    <cellStyle name="Pourcentage 2 4 3 2 2 3" xfId="5714"/>
    <cellStyle name="Pourcentage 2 4 3 2 3" xfId="1655"/>
    <cellStyle name="Pourcentage 2 4 3 2 4" xfId="4420"/>
    <cellStyle name="Pourcentage 2 4 3 2 5" xfId="5713"/>
    <cellStyle name="Pourcentage 2 4 3 3" xfId="2131"/>
    <cellStyle name="Pourcentage 2 4 3 3 2" xfId="4422"/>
    <cellStyle name="Pourcentage 2 4 3 3 3" xfId="5715"/>
    <cellStyle name="Pourcentage 2 4 3 4" xfId="1111"/>
    <cellStyle name="Pourcentage 2 4 3 5" xfId="2974"/>
    <cellStyle name="Pourcentage 2 4 3 6" xfId="4419"/>
    <cellStyle name="Pourcentage 2 4 3 7" xfId="5712"/>
    <cellStyle name="Pourcentage 2 4 4" xfId="443"/>
    <cellStyle name="Pourcentage 2 4 4 2" xfId="2301"/>
    <cellStyle name="Pourcentage 2 4 4 2 2" xfId="4424"/>
    <cellStyle name="Pourcentage 2 4 4 2 3" xfId="5717"/>
    <cellStyle name="Pourcentage 2 4 4 3" xfId="1477"/>
    <cellStyle name="Pourcentage 2 4 4 4" xfId="4423"/>
    <cellStyle name="Pourcentage 2 4 4 5" xfId="5716"/>
    <cellStyle name="Pourcentage 2 4 5" xfId="615"/>
    <cellStyle name="Pourcentage 2 4 5 2" xfId="2470"/>
    <cellStyle name="Pourcentage 2 4 5 3" xfId="4425"/>
    <cellStyle name="Pourcentage 2 4 5 4" xfId="5718"/>
    <cellStyle name="Pourcentage 2 4 6" xfId="1972"/>
    <cellStyle name="Pourcentage 2 4 7" xfId="947"/>
    <cellStyle name="Pourcentage 2 4 8" xfId="2817"/>
    <cellStyle name="Pourcentage 2 4 9" xfId="3117"/>
    <cellStyle name="Pourcentage 2 5" xfId="27"/>
    <cellStyle name="Pourcentage 2 5 2" xfId="239"/>
    <cellStyle name="Pourcentage 2 5 2 2" xfId="744"/>
    <cellStyle name="Pourcentage 2 5 2 2 2" xfId="2596"/>
    <cellStyle name="Pourcentage 2 5 2 2 2 2" xfId="4429"/>
    <cellStyle name="Pourcentage 2 5 2 2 2 3" xfId="5722"/>
    <cellStyle name="Pourcentage 2 5 2 2 3" xfId="1622"/>
    <cellStyle name="Pourcentage 2 5 2 2 4" xfId="4428"/>
    <cellStyle name="Pourcentage 2 5 2 2 5" xfId="5721"/>
    <cellStyle name="Pourcentage 2 5 2 3" xfId="2098"/>
    <cellStyle name="Pourcentage 2 5 2 3 2" xfId="4430"/>
    <cellStyle name="Pourcentage 2 5 2 3 3" xfId="5723"/>
    <cellStyle name="Pourcentage 2 5 2 4" xfId="1078"/>
    <cellStyle name="Pourcentage 2 5 2 5" xfId="2941"/>
    <cellStyle name="Pourcentage 2 5 2 6" xfId="4427"/>
    <cellStyle name="Pourcentage 2 5 2 7" xfId="5720"/>
    <cellStyle name="Pourcentage 2 5 3" xfId="410"/>
    <cellStyle name="Pourcentage 2 5 3 2" xfId="2268"/>
    <cellStyle name="Pourcentage 2 5 3 2 2" xfId="4432"/>
    <cellStyle name="Pourcentage 2 5 3 2 3" xfId="5725"/>
    <cellStyle name="Pourcentage 2 5 3 3" xfId="1444"/>
    <cellStyle name="Pourcentage 2 5 3 4" xfId="4431"/>
    <cellStyle name="Pourcentage 2 5 3 5" xfId="5724"/>
    <cellStyle name="Pourcentage 2 5 4" xfId="582"/>
    <cellStyle name="Pourcentage 2 5 4 2" xfId="2437"/>
    <cellStyle name="Pourcentage 2 5 4 3" xfId="4433"/>
    <cellStyle name="Pourcentage 2 5 4 4" xfId="5726"/>
    <cellStyle name="Pourcentage 2 5 5" xfId="1939"/>
    <cellStyle name="Pourcentage 2 5 6" xfId="914"/>
    <cellStyle name="Pourcentage 2 5 7" xfId="2784"/>
    <cellStyle name="Pourcentage 2 5 8" xfId="4426"/>
    <cellStyle name="Pourcentage 2 5 9" xfId="5719"/>
    <cellStyle name="Pourcentage 2 6" xfId="95"/>
    <cellStyle name="Pourcentage 2 6 2" xfId="303"/>
    <cellStyle name="Pourcentage 2 6 2 2" xfId="808"/>
    <cellStyle name="Pourcentage 2 6 2 2 2" xfId="2660"/>
    <cellStyle name="Pourcentage 2 6 2 2 2 2" xfId="4437"/>
    <cellStyle name="Pourcentage 2 6 2 2 2 3" xfId="5730"/>
    <cellStyle name="Pourcentage 2 6 2 2 3" xfId="1686"/>
    <cellStyle name="Pourcentage 2 6 2 2 4" xfId="4436"/>
    <cellStyle name="Pourcentage 2 6 2 2 5" xfId="5729"/>
    <cellStyle name="Pourcentage 2 6 2 3" xfId="2162"/>
    <cellStyle name="Pourcentage 2 6 2 3 2" xfId="4438"/>
    <cellStyle name="Pourcentage 2 6 2 3 3" xfId="5731"/>
    <cellStyle name="Pourcentage 2 6 2 4" xfId="1142"/>
    <cellStyle name="Pourcentage 2 6 2 5" xfId="3005"/>
    <cellStyle name="Pourcentage 2 6 2 6" xfId="4435"/>
    <cellStyle name="Pourcentage 2 6 2 7" xfId="5728"/>
    <cellStyle name="Pourcentage 2 6 3" xfId="474"/>
    <cellStyle name="Pourcentage 2 6 3 2" xfId="2332"/>
    <cellStyle name="Pourcentage 2 6 3 2 2" xfId="4440"/>
    <cellStyle name="Pourcentage 2 6 3 2 3" xfId="5733"/>
    <cellStyle name="Pourcentage 2 6 3 3" xfId="1508"/>
    <cellStyle name="Pourcentage 2 6 3 4" xfId="4439"/>
    <cellStyle name="Pourcentage 2 6 3 5" xfId="5732"/>
    <cellStyle name="Pourcentage 2 6 4" xfId="646"/>
    <cellStyle name="Pourcentage 2 6 4 2" xfId="2501"/>
    <cellStyle name="Pourcentage 2 6 4 3" xfId="4441"/>
    <cellStyle name="Pourcentage 2 6 4 4" xfId="5734"/>
    <cellStyle name="Pourcentage 2 6 5" xfId="2003"/>
    <cellStyle name="Pourcentage 2 6 6" xfId="978"/>
    <cellStyle name="Pourcentage 2 6 7" xfId="2848"/>
    <cellStyle name="Pourcentage 2 6 8" xfId="4434"/>
    <cellStyle name="Pourcentage 2 6 9" xfId="5727"/>
    <cellStyle name="Pourcentage 2 7" xfId="235"/>
    <cellStyle name="Pourcentage 2 7 2" xfId="740"/>
    <cellStyle name="Pourcentage 2 7 2 2" xfId="2592"/>
    <cellStyle name="Pourcentage 2 7 2 2 2" xfId="4444"/>
    <cellStyle name="Pourcentage 2 7 2 2 3" xfId="5737"/>
    <cellStyle name="Pourcentage 2 7 2 3" xfId="1618"/>
    <cellStyle name="Pourcentage 2 7 2 4" xfId="4443"/>
    <cellStyle name="Pourcentage 2 7 2 5" xfId="5736"/>
    <cellStyle name="Pourcentage 2 7 3" xfId="2094"/>
    <cellStyle name="Pourcentage 2 7 3 2" xfId="4445"/>
    <cellStyle name="Pourcentage 2 7 3 3" xfId="5738"/>
    <cellStyle name="Pourcentage 2 7 4" xfId="1074"/>
    <cellStyle name="Pourcentage 2 7 5" xfId="2937"/>
    <cellStyle name="Pourcentage 2 7 6" xfId="4442"/>
    <cellStyle name="Pourcentage 2 7 7" xfId="5735"/>
    <cellStyle name="Pourcentage 2 8" xfId="406"/>
    <cellStyle name="Pourcentage 2 8 2" xfId="2264"/>
    <cellStyle name="Pourcentage 2 8 2 2" xfId="4447"/>
    <cellStyle name="Pourcentage 2 8 2 3" xfId="5740"/>
    <cellStyle name="Pourcentage 2 8 3" xfId="1440"/>
    <cellStyle name="Pourcentage 2 8 4" xfId="4446"/>
    <cellStyle name="Pourcentage 2 8 5" xfId="5739"/>
    <cellStyle name="Pourcentage 2 9" xfId="578"/>
    <cellStyle name="Pourcentage 2 9 2" xfId="2433"/>
    <cellStyle name="Pourcentage 2 9 3" xfId="4448"/>
    <cellStyle name="Pourcentage 2 9 4" xfId="5741"/>
    <cellStyle name="Pourcentage 3" xfId="739"/>
    <cellStyle name="Pourcentage 4" xfId="4449"/>
    <cellStyle name="Pourcentage 5" xfId="4450"/>
    <cellStyle name="Satisfaisant 2" xfId="205"/>
    <cellStyle name="Sortie 2" xfId="206"/>
    <cellStyle name="Sortie 2 10" xfId="1334"/>
    <cellStyle name="Sortie 2 11" xfId="1384"/>
    <cellStyle name="Sortie 2 12" xfId="1320"/>
    <cellStyle name="Sortie 2 13" xfId="1290"/>
    <cellStyle name="Sortie 2 14" xfId="1265"/>
    <cellStyle name="Sortie 2 15" xfId="1289"/>
    <cellStyle name="Sortie 2 16" xfId="1276"/>
    <cellStyle name="Sortie 2 17" xfId="1287"/>
    <cellStyle name="Sortie 2 18" xfId="1408"/>
    <cellStyle name="Sortie 2 19" xfId="1229"/>
    <cellStyle name="Sortie 2 2" xfId="1299"/>
    <cellStyle name="Sortie 2 20" xfId="1356"/>
    <cellStyle name="Sortie 2 21" xfId="1344"/>
    <cellStyle name="Sortie 2 22" xfId="1358"/>
    <cellStyle name="Sortie 2 23" xfId="1814"/>
    <cellStyle name="Sortie 2 24" xfId="1779"/>
    <cellStyle name="Sortie 2 25" xfId="1774"/>
    <cellStyle name="Sortie 2 26" xfId="1859"/>
    <cellStyle name="Sortie 2 27" xfId="1796"/>
    <cellStyle name="Sortie 2 28" xfId="1784"/>
    <cellStyle name="Sortie 2 29" xfId="1833"/>
    <cellStyle name="Sortie 2 3" xfId="1264"/>
    <cellStyle name="Sortie 2 30" xfId="1599"/>
    <cellStyle name="Sortie 2 31" xfId="1815"/>
    <cellStyle name="Sortie 2 32" xfId="1871"/>
    <cellStyle name="Sortie 2 33" xfId="1841"/>
    <cellStyle name="Sortie 2 34" xfId="1420"/>
    <cellStyle name="Sortie 2 35" xfId="1850"/>
    <cellStyle name="Sortie 2 36" xfId="1862"/>
    <cellStyle name="Sortie 2 37" xfId="1904"/>
    <cellStyle name="Sortie 2 38" xfId="1421"/>
    <cellStyle name="Sortie 2 39" xfId="1776"/>
    <cellStyle name="Sortie 2 4" xfId="1250"/>
    <cellStyle name="Sortie 2 40" xfId="1800"/>
    <cellStyle name="Sortie 2 41" xfId="1898"/>
    <cellStyle name="Sortie 2 42" xfId="2740"/>
    <cellStyle name="Sortie 2 43" xfId="1056"/>
    <cellStyle name="Sortie 2 44" xfId="2753"/>
    <cellStyle name="Sortie 2 45" xfId="1052"/>
    <cellStyle name="Sortie 2 5" xfId="1354"/>
    <cellStyle name="Sortie 2 6" xfId="1284"/>
    <cellStyle name="Sortie 2 7" xfId="1270"/>
    <cellStyle name="Sortie 2 8" xfId="1260"/>
    <cellStyle name="Sortie 2 9" xfId="1298"/>
    <cellStyle name="Sortie 3" xfId="217"/>
    <cellStyle name="Sortie 3 10" xfId="1337"/>
    <cellStyle name="Sortie 3 11" xfId="1351"/>
    <cellStyle name="Sortie 3 12" xfId="1238"/>
    <cellStyle name="Sortie 3 13" xfId="1331"/>
    <cellStyle name="Sortie 3 14" xfId="1273"/>
    <cellStyle name="Sortie 3 15" xfId="1239"/>
    <cellStyle name="Sortie 3 16" xfId="1309"/>
    <cellStyle name="Sortie 3 17" xfId="1293"/>
    <cellStyle name="Sortie 3 18" xfId="1313"/>
    <cellStyle name="Sortie 3 19" xfId="1288"/>
    <cellStyle name="Sortie 3 2" xfId="1306"/>
    <cellStyle name="Sortie 3 20" xfId="1235"/>
    <cellStyle name="Sortie 3 21" xfId="1371"/>
    <cellStyle name="Sortie 3 22" xfId="1329"/>
    <cellStyle name="Sortie 3 23" xfId="1819"/>
    <cellStyle name="Sortie 3 24" xfId="1783"/>
    <cellStyle name="Sortie 3 25" xfId="1786"/>
    <cellStyle name="Sortie 3 26" xfId="1845"/>
    <cellStyle name="Sortie 3 27" xfId="1825"/>
    <cellStyle name="Sortie 3 28" xfId="1823"/>
    <cellStyle name="Sortie 3 29" xfId="1787"/>
    <cellStyle name="Sortie 3 3" xfId="1269"/>
    <cellStyle name="Sortie 3 30" xfId="1840"/>
    <cellStyle name="Sortie 3 31" xfId="1780"/>
    <cellStyle name="Sortie 3 32" xfId="1863"/>
    <cellStyle name="Sortie 3 33" xfId="1865"/>
    <cellStyle name="Sortie 3 34" xfId="1828"/>
    <cellStyle name="Sortie 3 35" xfId="1892"/>
    <cellStyle name="Sortie 3 36" xfId="1879"/>
    <cellStyle name="Sortie 3 37" xfId="1887"/>
    <cellStyle name="Sortie 3 38" xfId="1874"/>
    <cellStyle name="Sortie 3 39" xfId="1576"/>
    <cellStyle name="Sortie 3 4" xfId="1274"/>
    <cellStyle name="Sortie 3 40" xfId="1905"/>
    <cellStyle name="Sortie 3 41" xfId="1596"/>
    <cellStyle name="Sortie 3 42" xfId="2744"/>
    <cellStyle name="Sortie 3 43" xfId="2757"/>
    <cellStyle name="Sortie 3 44" xfId="2750"/>
    <cellStyle name="Sortie 3 5" xfId="1341"/>
    <cellStyle name="Sortie 3 6" xfId="1317"/>
    <cellStyle name="Sortie 3 7" xfId="1310"/>
    <cellStyle name="Sortie 3 8" xfId="1297"/>
    <cellStyle name="Sortie 3 9" xfId="1326"/>
    <cellStyle name="Style 1" xfId="5942"/>
    <cellStyle name="Texte explicatif 2" xfId="207"/>
    <cellStyle name="Title" xfId="5943"/>
    <cellStyle name="Title 2" xfId="5944"/>
    <cellStyle name="Title_08 OUVERTURE NOVEMBRE 2012." xfId="5945"/>
    <cellStyle name="Titre 1" xfId="5946"/>
    <cellStyle name="Titre 1 1" xfId="5947"/>
    <cellStyle name="Titre 1 1 1" xfId="5948"/>
    <cellStyle name="Titre 1 1 1 1" xfId="5949"/>
    <cellStyle name="Titre 1 1 1 1 1" xfId="5950"/>
    <cellStyle name="Titre 1 1 1 1 1 1" xfId="5951"/>
    <cellStyle name="Titre 1 1 1 1 1 1 1" xfId="5952"/>
    <cellStyle name="Titre 1 1 1 1 1 1 1 2" xfId="5953"/>
    <cellStyle name="Titre 1 1 1 1 1 1 1_08 OUVERTURE NOVEMBRE 2012." xfId="5954"/>
    <cellStyle name="Titre 1 1 1 1 1 1 2" xfId="5955"/>
    <cellStyle name="Titre 1 1 1 1 1 1_07 OUVERTURE OCTOBRE 2012." xfId="5956"/>
    <cellStyle name="Titre 1 1 1 1 1 2" xfId="5957"/>
    <cellStyle name="Titre 1 1 1 1 1_07 OUVERTURE OCTOBRE 2012." xfId="5958"/>
    <cellStyle name="Titre 1 1 1 1 2" xfId="5959"/>
    <cellStyle name="Titre 1 1 1 1_07 OUVERTURE OCTOBRE 2012." xfId="5960"/>
    <cellStyle name="Titre 1 1 1 2" xfId="5961"/>
    <cellStyle name="Titre 1 1 1_07 OUVERTURE OCTOBRE 2012." xfId="5962"/>
    <cellStyle name="Titre 1 1 2" xfId="5963"/>
    <cellStyle name="Titre 1 1_07 OUVERTURE OCTOBRE 2012." xfId="5964"/>
    <cellStyle name="Titre 1 2" xfId="5965"/>
    <cellStyle name="Titre 1_07 OUVERTURE OCTOBRE 2012." xfId="5966"/>
    <cellStyle name="Titre 2" xfId="208"/>
    <cellStyle name="Titre 1 2" xfId="209"/>
    <cellStyle name="Titre 2 2" xfId="210"/>
    <cellStyle name="Titre 3 2" xfId="211"/>
    <cellStyle name="Titre 4 2" xfId="212"/>
    <cellStyle name="Total 2" xfId="213"/>
    <cellStyle name="Total 2 10" xfId="1328"/>
    <cellStyle name="Total 2 11" xfId="1323"/>
    <cellStyle name="Total 2 12" xfId="1256"/>
    <cellStyle name="Total 2 13" xfId="1376"/>
    <cellStyle name="Total 2 14" xfId="1332"/>
    <cellStyle name="Total 2 15" xfId="1366"/>
    <cellStyle name="Total 2 16" xfId="1254"/>
    <cellStyle name="Total 2 17" xfId="1369"/>
    <cellStyle name="Total 2 18" xfId="1387"/>
    <cellStyle name="Total 2 19" xfId="1402"/>
    <cellStyle name="Total 2 2" xfId="1302"/>
    <cellStyle name="Total 2 20" xfId="1316"/>
    <cellStyle name="Total 2 21" xfId="1319"/>
    <cellStyle name="Total 2 22" xfId="1373"/>
    <cellStyle name="Total 2 23" xfId="1816"/>
    <cellStyle name="Total 2 24" xfId="1790"/>
    <cellStyle name="Total 2 25" xfId="1775"/>
    <cellStyle name="Total 2 26" xfId="1792"/>
    <cellStyle name="Total 2 27" xfId="1588"/>
    <cellStyle name="Total 2 28" xfId="1597"/>
    <cellStyle name="Total 2 29" xfId="1794"/>
    <cellStyle name="Total 2 3" xfId="1278"/>
    <cellStyle name="Total 2 30" xfId="1858"/>
    <cellStyle name="Total 2 31" xfId="1801"/>
    <cellStyle name="Total 2 32" xfId="1793"/>
    <cellStyle name="Total 2 33" xfId="1839"/>
    <cellStyle name="Total 2 34" xfId="1585"/>
    <cellStyle name="Total 2 35" xfId="1878"/>
    <cellStyle name="Total 2 36" xfId="1847"/>
    <cellStyle name="Total 2 37" xfId="1832"/>
    <cellStyle name="Total 2 38" xfId="1888"/>
    <cellStyle name="Total 2 39" xfId="1890"/>
    <cellStyle name="Total 2 4" xfId="1251"/>
    <cellStyle name="Total 2 40" xfId="1601"/>
    <cellStyle name="Total 2 41" xfId="1772"/>
    <cellStyle name="Total 2 42" xfId="2741"/>
    <cellStyle name="Total 2 43" xfId="1057"/>
    <cellStyle name="Total 2 44" xfId="2754"/>
    <cellStyle name="Total 2 45" xfId="2762"/>
    <cellStyle name="Total 2 5" xfId="1280"/>
    <cellStyle name="Total 2 6" xfId="1245"/>
    <cellStyle name="Total 2 7" xfId="1232"/>
    <cellStyle name="Total 2 8" xfId="1241"/>
    <cellStyle name="Total 2 9" xfId="1346"/>
    <cellStyle name="Total 3" xfId="218"/>
    <cellStyle name="Total 3 10" xfId="1300"/>
    <cellStyle name="Total 3 11" xfId="1231"/>
    <cellStyle name="Total 3 12" xfId="1262"/>
    <cellStyle name="Total 3 13" xfId="1361"/>
    <cellStyle name="Total 3 14" xfId="1257"/>
    <cellStyle name="Total 3 15" xfId="1386"/>
    <cellStyle name="Total 3 16" xfId="1263"/>
    <cellStyle name="Total 3 17" xfId="1247"/>
    <cellStyle name="Total 3 18" xfId="1249"/>
    <cellStyle name="Total 3 19" xfId="1343"/>
    <cellStyle name="Total 3 2" xfId="1307"/>
    <cellStyle name="Total 3 20" xfId="1367"/>
    <cellStyle name="Total 3 21" xfId="1252"/>
    <cellStyle name="Total 3 22" xfId="1363"/>
    <cellStyle name="Total 3 23" xfId="1820"/>
    <cellStyle name="Total 3 24" xfId="1586"/>
    <cellStyle name="Total 3 25" xfId="1824"/>
    <cellStyle name="Total 3 26" xfId="1593"/>
    <cellStyle name="Total 3 27" xfId="1852"/>
    <cellStyle name="Total 3 28" xfId="1595"/>
    <cellStyle name="Total 3 29" xfId="1848"/>
    <cellStyle name="Total 3 3" xfId="1246"/>
    <cellStyle name="Total 3 30" xfId="1860"/>
    <cellStyle name="Total 3 31" xfId="1810"/>
    <cellStyle name="Total 3 32" xfId="1893"/>
    <cellStyle name="Total 3 33" xfId="1802"/>
    <cellStyle name="Total 3 34" xfId="1575"/>
    <cellStyle name="Total 3 35" xfId="1807"/>
    <cellStyle name="Total 3 36" xfId="1435"/>
    <cellStyle name="Total 3 37" xfId="1821"/>
    <cellStyle name="Total 3 38" xfId="1805"/>
    <cellStyle name="Total 3 39" xfId="1827"/>
    <cellStyle name="Total 3 4" xfId="1312"/>
    <cellStyle name="Total 3 40" xfId="1778"/>
    <cellStyle name="Total 3 41" xfId="1915"/>
    <cellStyle name="Total 3 42" xfId="2745"/>
    <cellStyle name="Total 3 43" xfId="2758"/>
    <cellStyle name="Total 3 44" xfId="2747"/>
    <cellStyle name="Total 3 5" xfId="1242"/>
    <cellStyle name="Total 3 6" xfId="1345"/>
    <cellStyle name="Total 3 7" xfId="1236"/>
    <cellStyle name="Total 3 8" xfId="1258"/>
    <cellStyle name="Total 3 9" xfId="1255"/>
    <cellStyle name="Vérification 2" xfId="214"/>
    <cellStyle name="Warning Text" xfId="5968"/>
    <cellStyle name="Warning Text 2" xfId="5969"/>
    <cellStyle name="Warning Text_08 OUVERTURE NOVEMBRE 2012." xfId="5970"/>
  </cellStyles>
  <dxfs count="6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1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81" formatCode="_-* #,##0_-;\-* #,##0_-;_-* &quot;-&quot;??_-;_-@_-"/>
      <border diagonalUp="0" diagonalDown="0" outline="0">
        <left style="thin">
          <color auto="1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border diagonalUp="0" diagonalDown="0" outline="0">
        <left style="thin">
          <color auto="1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</dxf>
    <dxf>
      <border outline="0">
        <left style="thin">
          <color theme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CC00"/>
      <color rgb="FFCC9900"/>
      <color rgb="FFA61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>
                <a:latin typeface="Arial Narrow" pitchFamily="34" charset="0"/>
              </a:rPr>
              <a:t>Graphique </a:t>
            </a:r>
            <a:r>
              <a:rPr lang="en-US" sz="1100">
                <a:solidFill>
                  <a:srgbClr val="FF0000"/>
                </a:solidFill>
                <a:latin typeface="Arial Narrow" pitchFamily="34" charset="0"/>
              </a:rPr>
              <a:t>1</a:t>
            </a:r>
            <a:r>
              <a:rPr lang="en-US" sz="1100">
                <a:latin typeface="Arial Narrow" pitchFamily="34" charset="0"/>
              </a:rPr>
              <a:t> : PIB aux prix d'acquisition</a:t>
            </a:r>
          </a:p>
        </c:rich>
      </c:tx>
      <c:layout>
        <c:manualLayout>
          <c:xMode val="edge"/>
          <c:yMode val="edge"/>
          <c:x val="0.36669086776158571"/>
          <c:y val="5.970149253731350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939649293666262E-2"/>
          <c:y val="6.5289442986293383E-2"/>
          <c:w val="0.82349471423221476"/>
          <c:h val="0.74190790965944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SortieMacro!$A$21</c:f>
              <c:strCache>
                <c:ptCount val="1"/>
                <c:pt idx="0">
                  <c:v>PIB aux prix d'acquisition</c:v>
                </c:pt>
              </c:strCache>
            </c:strRef>
          </c:tx>
          <c:invertIfNegative val="0"/>
          <c:cat>
            <c:numRef>
              <c:f>SortieMacro!$B$2:$F$2</c:f>
              <c:numCache>
                <c:formatCode>yyyy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SortieMacro!$B$21:$F$21</c:f>
              <c:numCache>
                <c:formatCode>#\ 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56-4B5A-A9EA-09F4788B993F}"/>
            </c:ext>
          </c:extLst>
        </c:ser>
        <c:ser>
          <c:idx val="1"/>
          <c:order val="1"/>
          <c:tx>
            <c:strRef>
              <c:f>SortieMacro!$A$4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SortieMacro!$B$2:$F$2</c:f>
              <c:numCache>
                <c:formatCode>yyyy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SortieMacro!$B$4:$F$4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56-4B5A-A9EA-09F4788B9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384850064"/>
        <c:axId val="384853984"/>
      </c:barChart>
      <c:dateAx>
        <c:axId val="38485006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crossAx val="384853984"/>
        <c:crosses val="autoZero"/>
        <c:auto val="0"/>
        <c:lblOffset val="100"/>
        <c:baseTimeUnit val="years"/>
      </c:dateAx>
      <c:valAx>
        <c:axId val="384853984"/>
        <c:scaling>
          <c:orientation val="minMax"/>
          <c:min val="4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PIB (milliards Ar)</a:t>
                </a:r>
              </a:p>
            </c:rich>
          </c:tx>
          <c:overlay val="0"/>
        </c:title>
        <c:numFmt formatCode="#\ ##0.0" sourceLinked="1"/>
        <c:majorTickMark val="out"/>
        <c:minorTickMark val="none"/>
        <c:tickLblPos val="nextTo"/>
        <c:crossAx val="384850064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5847278918145073E-2"/>
          <c:y val="0.87578720570376467"/>
          <c:w val="0.82830557114021686"/>
          <c:h val="0.10241430642065309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/>
              <a:t>Graphique </a:t>
            </a:r>
            <a:r>
              <a:rPr lang="fr-FR" sz="1000">
                <a:solidFill>
                  <a:srgbClr val="FF0000"/>
                </a:solidFill>
              </a:rPr>
              <a:t>2</a:t>
            </a:r>
            <a:r>
              <a:rPr lang="fr-FR" sz="1000"/>
              <a:t>: Valeur</a:t>
            </a:r>
            <a:r>
              <a:rPr lang="fr-FR" sz="1000" baseline="0"/>
              <a:t> ajoutée</a:t>
            </a:r>
            <a:r>
              <a:rPr lang="fr-FR" sz="1000"/>
              <a:t> par secteur d'activité </a:t>
            </a:r>
          </a:p>
        </c:rich>
      </c:tx>
      <c:layout>
        <c:manualLayout>
          <c:xMode val="edge"/>
          <c:yMode val="edge"/>
          <c:x val="0.31073575597129233"/>
          <c:y val="5.5694565957033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225747267028517E-2"/>
          <c:y val="0.11695975503062117"/>
          <c:w val="0.87849073546985779"/>
          <c:h val="0.62573456765454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SortieMacro!$G$11</c:f>
              <c:strCache>
                <c:ptCount val="1"/>
                <c:pt idx="0">
                  <c:v>Secteur Primaire</c:v>
                </c:pt>
              </c:strCache>
            </c:strRef>
          </c:tx>
          <c:invertIfNegative val="0"/>
          <c:cat>
            <c:numRef>
              <c:f>SortieMacro!$H$10:$L$10</c:f>
              <c:numCache>
                <c:formatCode>yyyy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SortieMacro!$H$11:$L$11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55-461C-90B4-900BCA5C7701}"/>
            </c:ext>
          </c:extLst>
        </c:ser>
        <c:ser>
          <c:idx val="1"/>
          <c:order val="1"/>
          <c:tx>
            <c:strRef>
              <c:f>SortieMacro!$G$12</c:f>
              <c:strCache>
                <c:ptCount val="1"/>
                <c:pt idx="0">
                  <c:v>Secteur Secondaire</c:v>
                </c:pt>
              </c:strCache>
            </c:strRef>
          </c:tx>
          <c:spPr>
            <a:pattFill prst="wdUpDiag">
              <a:fgClr>
                <a:srgbClr val="000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SortieMacro!$H$10:$L$10</c:f>
              <c:numCache>
                <c:formatCode>yyyy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SortieMacro!$H$12:$L$12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355-461C-90B4-900BCA5C7701}"/>
            </c:ext>
          </c:extLst>
        </c:ser>
        <c:ser>
          <c:idx val="2"/>
          <c:order val="2"/>
          <c:tx>
            <c:strRef>
              <c:f>SortieMacro!$G$13</c:f>
              <c:strCache>
                <c:ptCount val="1"/>
                <c:pt idx="0">
                  <c:v>Secteur Tertiaire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cat>
            <c:numRef>
              <c:f>SortieMacro!$H$10:$L$10</c:f>
              <c:numCache>
                <c:formatCode>yyyy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SortieMacro!$H$13:$L$13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355-461C-90B4-900BCA5C7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951624"/>
        <c:axId val="226950840"/>
      </c:barChart>
      <c:dateAx>
        <c:axId val="22695162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26950840"/>
        <c:crosses val="autoZero"/>
        <c:auto val="1"/>
        <c:lblOffset val="100"/>
        <c:baseTimeUnit val="years"/>
        <c:minorUnit val="1"/>
      </c:dateAx>
      <c:valAx>
        <c:axId val="22695084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269516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2838759675089224E-3"/>
          <c:y val="0.81717896374064358"/>
          <c:w val="0.83051354911129682"/>
          <c:h val="0.168119957227568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Footer>&amp;C4
</c:oddFooter>
    </c:headerFooter>
    <c:pageMargins b="1" l="0.75000000000001465" r="0.75000000000001465" t="1" header="0.49212598450000788" footer="0.49212598450000788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/>
              <a:t>Graphique </a:t>
            </a:r>
            <a:r>
              <a:rPr lang="fr-FR" sz="1000">
                <a:solidFill>
                  <a:srgbClr val="FF0000"/>
                </a:solidFill>
              </a:rPr>
              <a:t>4 </a:t>
            </a:r>
            <a:r>
              <a:rPr lang="fr-FR" sz="1000"/>
              <a:t>: Solde d'opinion (%)</a:t>
            </a:r>
            <a:r>
              <a:rPr lang="fr-FR" sz="1000" baseline="0"/>
              <a:t> </a:t>
            </a:r>
            <a:r>
              <a:rPr lang="fr-FR" sz="1000"/>
              <a:t>du BTP, commerce et assurance sur l'évolution de la production en 2013</a:t>
            </a:r>
          </a:p>
        </c:rich>
      </c:tx>
      <c:layout>
        <c:manualLayout>
          <c:xMode val="edge"/>
          <c:yMode val="edge"/>
          <c:x val="8.8262548427356244E-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05828796247113"/>
          <c:y val="0.3093996394511761"/>
          <c:w val="0.87849073546985779"/>
          <c:h val="0.62573456765454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'Sortie conj prod'!$G$12</c:f>
              <c:strCache>
                <c:ptCount val="1"/>
                <c:pt idx="0">
                  <c:v>BTP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'Sortie conj prod'!$H$11:$L$11</c15:sqref>
                  </c15:fullRef>
                </c:ext>
              </c:extLst>
              <c:f>'Sortie conj prod'!$H$11:$J$11</c:f>
              <c:strCache>
                <c:ptCount val="3"/>
                <c:pt idx="0">
                  <c:v>2nd trimestre 
par rapport au 1er trimestre</c:v>
                </c:pt>
                <c:pt idx="1">
                  <c:v>3ème trimestre 
par rapport au 2nd trimestre</c:v>
                </c:pt>
                <c:pt idx="2">
                  <c:v>Perspective d'évolution au 4ème trimestre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'Sortie conj prod'!$H$12:$L$12</c15:sqref>
                  </c15:fullRef>
                </c:ext>
              </c:extLst>
              <c:f>'Sortie conj prod'!$H$12:$J$12</c:f>
              <c:numCache>
                <c:formatCode>0.0%</c:formatCode>
                <c:ptCount val="3"/>
                <c:pt idx="0">
                  <c:v>-0.75512315010570796</c:v>
                </c:pt>
                <c:pt idx="1">
                  <c:v>-0.59900687103594097</c:v>
                </c:pt>
                <c:pt idx="2">
                  <c:v>-0.448381078224101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4-446B-8182-E6DAF9E944FC}"/>
            </c:ext>
          </c:extLst>
        </c:ser>
        <c:ser>
          <c:idx val="1"/>
          <c:order val="1"/>
          <c:tx>
            <c:strRef>
              <c:f>'Sortie conj prod'!$G$13</c:f>
              <c:strCache>
                <c:ptCount val="1"/>
                <c:pt idx="0">
                  <c:v>Commerce</c:v>
                </c:pt>
              </c:strCache>
            </c:strRef>
          </c:tx>
          <c:spPr>
            <a:pattFill prst="wdUpDiag">
              <a:fgClr>
                <a:srgbClr val="000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'Sortie conj prod'!$H$11:$L$11</c15:sqref>
                  </c15:fullRef>
                </c:ext>
              </c:extLst>
              <c:f>'Sortie conj prod'!$H$11:$J$11</c:f>
              <c:strCache>
                <c:ptCount val="3"/>
                <c:pt idx="0">
                  <c:v>2nd trimestre 
par rapport au 1er trimestre</c:v>
                </c:pt>
                <c:pt idx="1">
                  <c:v>3ème trimestre 
par rapport au 2nd trimestre</c:v>
                </c:pt>
                <c:pt idx="2">
                  <c:v>Perspective d'évolution au 4ème trimestre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'Sortie conj prod'!$H$13:$L$13</c15:sqref>
                  </c15:fullRef>
                </c:ext>
              </c:extLst>
              <c:f>'Sortie conj prod'!$H$13:$J$13</c:f>
              <c:numCache>
                <c:formatCode>0.0%</c:formatCode>
                <c:ptCount val="3"/>
                <c:pt idx="0">
                  <c:v>-0.67432059645852704</c:v>
                </c:pt>
                <c:pt idx="1">
                  <c:v>-0.64964850149605102</c:v>
                </c:pt>
                <c:pt idx="2">
                  <c:v>-0.46212331387649003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E4-446B-8182-E6DAF9E944FC}"/>
            </c:ext>
          </c:extLst>
        </c:ser>
        <c:ser>
          <c:idx val="2"/>
          <c:order val="2"/>
          <c:tx>
            <c:strRef>
              <c:f>'Sortie conj prod'!$G$14</c:f>
              <c:strCache>
                <c:ptCount val="1"/>
                <c:pt idx="0">
                  <c:v>Assurances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'Sortie conj prod'!$H$11:$L$11</c15:sqref>
                  </c15:fullRef>
                </c:ext>
              </c:extLst>
              <c:f>'Sortie conj prod'!$H$11:$J$11</c:f>
              <c:strCache>
                <c:ptCount val="3"/>
                <c:pt idx="0">
                  <c:v>2nd trimestre 
par rapport au 1er trimestre</c:v>
                </c:pt>
                <c:pt idx="1">
                  <c:v>3ème trimestre 
par rapport au 2nd trimestre</c:v>
                </c:pt>
                <c:pt idx="2">
                  <c:v>Perspective d'évolution au 4ème trimestre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'Sortie conj prod'!$H$14:$L$14</c15:sqref>
                  </c15:fullRef>
                </c:ext>
              </c:extLst>
              <c:f>'Sortie conj prod'!$H$14:$J$14</c:f>
              <c:numCache>
                <c:formatCode>0.0%</c:formatCode>
                <c:ptCount val="3"/>
                <c:pt idx="0">
                  <c:v>0.45284374999999999</c:v>
                </c:pt>
                <c:pt idx="1">
                  <c:v>0.11025</c:v>
                </c:pt>
                <c:pt idx="2">
                  <c:v>5.5125E-2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E4-446B-8182-E6DAF9E94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950056"/>
        <c:axId val="226949664"/>
      </c:barChart>
      <c:catAx>
        <c:axId val="22695005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26949664"/>
        <c:crosses val="autoZero"/>
        <c:auto val="1"/>
        <c:lblAlgn val="ctr"/>
        <c:lblOffset val="100"/>
        <c:tickMarkSkip val="1"/>
        <c:noMultiLvlLbl val="0"/>
      </c:catAx>
      <c:valAx>
        <c:axId val="226949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269500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6713145462162604"/>
          <c:y val="0.82952465395454122"/>
          <c:w val="0.83051354911129682"/>
          <c:h val="0.168119957227568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Footer>&amp;C4
</c:oddFooter>
    </c:headerFooter>
    <c:pageMargins b="1" l="0.75000000000001465" r="0.75000000000001465" t="1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Graphique </a:t>
            </a:r>
            <a:r>
              <a:rPr lang="fr-FR" sz="1000" b="1" i="0" baseline="0">
                <a:solidFill>
                  <a:srgbClr val="C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3 </a:t>
            </a:r>
            <a:r>
              <a:rPr lang="fr-FR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: Solde d'opinion (%) de l'ensemble des entreprises </a:t>
            </a:r>
            <a:r>
              <a:rPr lang="fr-FR" sz="1000" b="1" i="0" baseline="0">
                <a:solidFill>
                  <a:srgbClr val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sur l'évolution de la production </a:t>
            </a:r>
            <a:r>
              <a:rPr lang="fr-FR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en 2013</a:t>
            </a:r>
            <a:endParaRPr lang="fr-FR" sz="1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9631552596425629E-2"/>
          <c:y val="0.14583333333333875"/>
          <c:w val="0.89443197314749689"/>
          <c:h val="0.80324074074074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'Sortie conj prod'!$A$8</c:f>
              <c:strCache>
                <c:ptCount val="1"/>
                <c:pt idx="0">
                  <c:v>      Solde d'opinion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'Sortie conj prod'!$B$2:$D$2</c:f>
              <c:strCache>
                <c:ptCount val="3"/>
                <c:pt idx="0">
                  <c:v>2nd trimestre 
par rapport au 1er trimestre</c:v>
                </c:pt>
                <c:pt idx="1">
                  <c:v>3ème trimestre 
par rapport au 2nd trimestre</c:v>
                </c:pt>
                <c:pt idx="2">
                  <c:v>Perspective d'évolution au 4ème trimestre</c:v>
                </c:pt>
              </c:strCache>
            </c:strRef>
          </c:cat>
          <c:val>
            <c:numRef>
              <c:f>'Sortie conj prod'!$B$8:$D$8</c:f>
              <c:numCache>
                <c:formatCode>0.0%</c:formatCode>
                <c:ptCount val="3"/>
                <c:pt idx="0">
                  <c:v>-0.52078842946831505</c:v>
                </c:pt>
                <c:pt idx="1">
                  <c:v>-0.47801120757308202</c:v>
                </c:pt>
                <c:pt idx="2">
                  <c:v>-0.444310231508731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70-46AE-AC31-8B119B58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1"/>
        <c:overlap val="-27"/>
        <c:axId val="226948880"/>
        <c:axId val="226948488"/>
      </c:barChart>
      <c:catAx>
        <c:axId val="22694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948488"/>
        <c:crosses val="autoZero"/>
        <c:auto val="1"/>
        <c:lblAlgn val="ctr"/>
        <c:lblOffset val="100"/>
        <c:noMultiLvlLbl val="0"/>
      </c:catAx>
      <c:valAx>
        <c:axId val="226948488"/>
        <c:scaling>
          <c:orientation val="minMax"/>
          <c:max val="0.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>
                    <a:solidFill>
                      <a:sysClr val="windowText" lastClr="000000"/>
                    </a:solidFill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cross"/>
        <c:minorTickMark val="none"/>
        <c:tickLblPos val="nextTo"/>
        <c:spPr>
          <a:noFill/>
          <a:ln>
            <a:solidFill>
              <a:schemeClr val="tx1">
                <a:lumMod val="85000"/>
                <a:lumOff val="1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948880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Graphique </a:t>
            </a:r>
            <a:r>
              <a:rPr lang="fr-FR" sz="1000" b="1" i="0" kern="1200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6 </a:t>
            </a:r>
            <a:r>
              <a:rPr lang="fr-FR" sz="1000" b="1" i="0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: Solde d'opinion (%) du BTP, industrie alimentaire et banque sur l'évolution des prix en 2013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16160584918473059"/>
          <c:y val="1.0359284651737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1967256396856"/>
          <c:y val="0.28740650754262143"/>
          <c:w val="0.87849073546985779"/>
          <c:h val="0.62573456765454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'Sortie conj prix'!$G$12</c:f>
              <c:strCache>
                <c:ptCount val="1"/>
                <c:pt idx="0">
                  <c:v>BTP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'Sortie conj prix'!$H$11:$L$11</c15:sqref>
                  </c15:fullRef>
                </c:ext>
              </c:extLst>
              <c:f>'Sortie conj prix'!$H$11:$J$11</c:f>
              <c:strCache>
                <c:ptCount val="3"/>
                <c:pt idx="0">
                  <c:v>2nd trimestre 
par rapport au 1er trimestre</c:v>
                </c:pt>
                <c:pt idx="1">
                  <c:v>3ème trimestre 
par rapport au 2nd trimestre</c:v>
                </c:pt>
                <c:pt idx="2">
                  <c:v>Perspective d'évolution au 4ème trimestre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'Sortie conj prix'!$H$12:$L$12</c15:sqref>
                  </c15:fullRef>
                </c:ext>
              </c:extLst>
              <c:f>'Sortie conj prix'!$H$12:$J$12</c:f>
              <c:numCache>
                <c:formatCode>0.0%</c:formatCode>
                <c:ptCount val="3"/>
                <c:pt idx="0">
                  <c:v>-0.448381078224101</c:v>
                </c:pt>
                <c:pt idx="1">
                  <c:v>-0.415412262156448</c:v>
                </c:pt>
                <c:pt idx="2">
                  <c:v>-0.355897463002114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F5-4310-8198-AD511402E2FC}"/>
            </c:ext>
          </c:extLst>
        </c:ser>
        <c:ser>
          <c:idx val="1"/>
          <c:order val="1"/>
          <c:tx>
            <c:strRef>
              <c:f>'Sortie conj prix'!$G$13</c:f>
              <c:strCache>
                <c:ptCount val="1"/>
                <c:pt idx="0">
                  <c:v>Industrie alimentaires</c:v>
                </c:pt>
              </c:strCache>
            </c:strRef>
          </c:tx>
          <c:spPr>
            <a:pattFill prst="wdUpDiag">
              <a:fgClr>
                <a:srgbClr val="000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'Sortie conj prix'!$H$11:$L$11</c15:sqref>
                  </c15:fullRef>
                </c:ext>
              </c:extLst>
              <c:f>'Sortie conj prix'!$H$11:$J$11</c:f>
              <c:strCache>
                <c:ptCount val="3"/>
                <c:pt idx="0">
                  <c:v>2nd trimestre 
par rapport au 1er trimestre</c:v>
                </c:pt>
                <c:pt idx="1">
                  <c:v>3ème trimestre 
par rapport au 2nd trimestre</c:v>
                </c:pt>
                <c:pt idx="2">
                  <c:v>Perspective d'évolution au 4ème trimestre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'Sortie conj prix'!$H$13:$L$13</c15:sqref>
                  </c15:fullRef>
                </c:ext>
              </c:extLst>
              <c:f>'Sortie conj prix'!$H$13:$J$13</c:f>
              <c:numCache>
                <c:formatCode>0.0%</c:formatCode>
                <c:ptCount val="3"/>
                <c:pt idx="0">
                  <c:v>-0.36297560975609799</c:v>
                </c:pt>
                <c:pt idx="1">
                  <c:v>-0.23392953929539301</c:v>
                </c:pt>
                <c:pt idx="2">
                  <c:v>-0.15645528455284599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F5-4310-8198-AD511402E2FC}"/>
            </c:ext>
          </c:extLst>
        </c:ser>
        <c:ser>
          <c:idx val="2"/>
          <c:order val="2"/>
          <c:tx>
            <c:strRef>
              <c:f>'Sortie conj prix'!$G$14</c:f>
              <c:strCache>
                <c:ptCount val="1"/>
                <c:pt idx="0">
                  <c:v>Banques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'Sortie conj prix'!$H$11:$L$11</c15:sqref>
                  </c15:fullRef>
                </c:ext>
              </c:extLst>
              <c:f>'Sortie conj prix'!$H$11:$J$11</c:f>
              <c:strCache>
                <c:ptCount val="3"/>
                <c:pt idx="0">
                  <c:v>2nd trimestre 
par rapport au 1er trimestre</c:v>
                </c:pt>
                <c:pt idx="1">
                  <c:v>3ème trimestre 
par rapport au 2nd trimestre</c:v>
                </c:pt>
                <c:pt idx="2">
                  <c:v>Perspective d'évolution au 4ème trimestre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'Sortie conj prix'!$H$14:$L$14</c15:sqref>
                  </c15:fullRef>
                </c:ext>
              </c:extLst>
              <c:f>'Sortie conj prix'!$H$14:$J$14</c:f>
              <c:numCache>
                <c:formatCode>0.0%</c:formatCode>
                <c:ptCount val="3"/>
                <c:pt idx="0">
                  <c:v>-0.19435632183908</c:v>
                </c:pt>
                <c:pt idx="1">
                  <c:v>2.9873563218390801E-2</c:v>
                </c:pt>
                <c:pt idx="2">
                  <c:v>7.7942528735632205E-2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BF5-4310-8198-AD511402E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947704"/>
        <c:axId val="226947312"/>
      </c:barChart>
      <c:catAx>
        <c:axId val="22694770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26947312"/>
        <c:crosses val="autoZero"/>
        <c:auto val="1"/>
        <c:lblAlgn val="ctr"/>
        <c:lblOffset val="100"/>
        <c:tickMarkSkip val="1"/>
        <c:noMultiLvlLbl val="0"/>
      </c:catAx>
      <c:valAx>
        <c:axId val="2269473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269477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859101493647583"/>
          <c:y val="0.79653495609166447"/>
          <c:w val="0.83051354911129682"/>
          <c:h val="0.168119957227568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Footer>&amp;C4
</c:oddFooter>
    </c:headerFooter>
    <c:pageMargins b="1" l="0.75000000000001465" r="0.75000000000001465" t="1" header="0.49212598450000788" footer="0.49212598450000788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 i="0" kern="1200" spc="0" baseline="0">
                <a:solidFill>
                  <a:srgbClr val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Graphique </a:t>
            </a:r>
            <a:r>
              <a:rPr lang="fr-FR" sz="1000" b="1" i="0" kern="1200" spc="0" baseline="0">
                <a:solidFill>
                  <a:srgbClr val="C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5 </a:t>
            </a:r>
            <a:r>
              <a:rPr lang="fr-FR" sz="1000" b="1" i="0" kern="1200" spc="0" baseline="0">
                <a:solidFill>
                  <a:srgbClr val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: Solde d'opinion (%) de l'ensemble des entreprises sur l'évolution des prix en 2013</a:t>
            </a:r>
            <a:endParaRPr lang="fr-FR" sz="10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9631552596425629E-2"/>
          <c:y val="0.14583333333333875"/>
          <c:w val="0.89443197314749689"/>
          <c:h val="0.80324074074074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'Sortie conj prix'!$A$8</c:f>
              <c:strCache>
                <c:ptCount val="1"/>
                <c:pt idx="0">
                  <c:v>      Solde d'opinion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'Sortie conj prix'!$B$2:$D$2</c:f>
              <c:strCache>
                <c:ptCount val="3"/>
                <c:pt idx="0">
                  <c:v>2nd trimestre 
par rapport au 1er trimestre</c:v>
                </c:pt>
                <c:pt idx="1">
                  <c:v>3ème trimestre 
par rapport au 2nd trimestre</c:v>
                </c:pt>
                <c:pt idx="2">
                  <c:v>Perspective d'évolution au 4ème trimestre</c:v>
                </c:pt>
              </c:strCache>
            </c:strRef>
          </c:cat>
          <c:val>
            <c:numRef>
              <c:f>'Sortie conj prix'!$B$8:$D$8</c:f>
              <c:numCache>
                <c:formatCode>0.0%</c:formatCode>
                <c:ptCount val="3"/>
                <c:pt idx="0">
                  <c:v>-0.14920350206003499</c:v>
                </c:pt>
                <c:pt idx="1">
                  <c:v>-0.14379029330979001</c:v>
                </c:pt>
                <c:pt idx="2">
                  <c:v>-9.3431871689229007E-2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89-4349-99B7-E84EFC45E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1"/>
        <c:overlap val="-27"/>
        <c:axId val="389273632"/>
        <c:axId val="389274024"/>
      </c:barChart>
      <c:catAx>
        <c:axId val="389273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9274024"/>
        <c:crosses val="autoZero"/>
        <c:auto val="1"/>
        <c:lblAlgn val="ctr"/>
        <c:lblOffset val="100"/>
        <c:noMultiLvlLbl val="0"/>
      </c:catAx>
      <c:valAx>
        <c:axId val="389274024"/>
        <c:scaling>
          <c:orientation val="minMax"/>
          <c:max val="0.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>
                    <a:solidFill>
                      <a:sysClr val="windowText" lastClr="000000"/>
                    </a:solidFill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cross"/>
        <c:minorTickMark val="none"/>
        <c:tickLblPos val="nextTo"/>
        <c:spPr>
          <a:noFill/>
          <a:ln>
            <a:solidFill>
              <a:schemeClr val="tx1">
                <a:lumMod val="85000"/>
                <a:lumOff val="1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9273632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Graphique </a:t>
            </a:r>
            <a:r>
              <a:rPr lang="fr-FR" sz="1000" b="1" i="0" kern="1200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8 </a:t>
            </a:r>
            <a:r>
              <a:rPr lang="fr-FR" sz="1000" b="1" i="0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: Solde d'opinion (%) de l'Agriculture, Textiles et Banques sur l'évolution </a:t>
            </a:r>
            <a:r>
              <a:rPr lang="fr-FR" sz="1000" b="1" i="0" u="none" strike="noStrike" baseline="0">
                <a:effectLst/>
              </a:rPr>
              <a:t>du nombre d'emploi </a:t>
            </a:r>
            <a:r>
              <a:rPr lang="fr-FR" sz="1000" b="1" i="0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en 2013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16160584918473059"/>
          <c:y val="1.0359284651737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7293437607579"/>
          <c:y val="0.27022440944881898"/>
          <c:w val="0.87849073546985779"/>
          <c:h val="0.62573456765454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'Sortie conj emploi'!$G$12</c:f>
              <c:strCache>
                <c:ptCount val="1"/>
                <c:pt idx="0">
                  <c:v>Agriculture, élevage et sylviculture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'Sortie conj emploi'!$H$11:$L$11</c15:sqref>
                  </c15:fullRef>
                </c:ext>
              </c:extLst>
              <c:f>'Sortie conj emploi'!$H$11:$J$11</c:f>
              <c:strCache>
                <c:ptCount val="3"/>
                <c:pt idx="0">
                  <c:v>2nd trimestre 
par rapport au 1er trimestre</c:v>
                </c:pt>
                <c:pt idx="1">
                  <c:v>3ème trimestre 
par rapport au 2nd trimestre</c:v>
                </c:pt>
                <c:pt idx="2">
                  <c:v>Perspective d'évolution au 4ème trimestre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'Sortie conj emploi'!$H$12:$L$12</c15:sqref>
                  </c15:fullRef>
                </c:ext>
              </c:extLst>
              <c:f>'Sortie conj emploi'!$H$12:$J$12</c:f>
              <c:numCache>
                <c:formatCode>0.0%</c:formatCode>
                <c:ptCount val="3"/>
                <c:pt idx="0">
                  <c:v>-7.5870967741935497E-2</c:v>
                </c:pt>
                <c:pt idx="1">
                  <c:v>-7.5870967741935497E-2</c:v>
                </c:pt>
                <c:pt idx="2">
                  <c:v>-3.79354838709677E-2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A4-4402-81EE-222BD31BFF50}"/>
            </c:ext>
          </c:extLst>
        </c:ser>
        <c:ser>
          <c:idx val="1"/>
          <c:order val="1"/>
          <c:tx>
            <c:strRef>
              <c:f>'Sortie conj emploi'!$G$13</c:f>
              <c:strCache>
                <c:ptCount val="1"/>
                <c:pt idx="0">
                  <c:v>Textiles</c:v>
                </c:pt>
              </c:strCache>
            </c:strRef>
          </c:tx>
          <c:spPr>
            <a:pattFill prst="wdUpDiag">
              <a:fgClr>
                <a:srgbClr val="000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'Sortie conj emploi'!$H$11:$L$11</c15:sqref>
                  </c15:fullRef>
                </c:ext>
              </c:extLst>
              <c:f>'Sortie conj emploi'!$H$11:$J$11</c:f>
              <c:strCache>
                <c:ptCount val="3"/>
                <c:pt idx="0">
                  <c:v>2nd trimestre 
par rapport au 1er trimestre</c:v>
                </c:pt>
                <c:pt idx="1">
                  <c:v>3ème trimestre 
par rapport au 2nd trimestre</c:v>
                </c:pt>
                <c:pt idx="2">
                  <c:v>Perspective d'évolution au 4ème trimestre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'Sortie conj emploi'!$H$13:$L$13</c15:sqref>
                  </c15:fullRef>
                </c:ext>
              </c:extLst>
              <c:f>'Sortie conj emploi'!$H$13:$J$13</c:f>
              <c:numCache>
                <c:formatCode>0.0%</c:formatCode>
                <c:ptCount val="3"/>
                <c:pt idx="0">
                  <c:v>-0.29644071146245099</c:v>
                </c:pt>
                <c:pt idx="1">
                  <c:v>-0.257865612648221</c:v>
                </c:pt>
                <c:pt idx="2">
                  <c:v>-0.184576086956522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A4-4402-81EE-222BD31BFF50}"/>
            </c:ext>
          </c:extLst>
        </c:ser>
        <c:ser>
          <c:idx val="2"/>
          <c:order val="2"/>
          <c:tx>
            <c:strRef>
              <c:f>'Sortie conj emploi'!$G$14</c:f>
              <c:strCache>
                <c:ptCount val="1"/>
                <c:pt idx="0">
                  <c:v>Banques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'Sortie conj emploi'!$H$11:$L$11</c15:sqref>
                  </c15:fullRef>
                </c:ext>
              </c:extLst>
              <c:f>'Sortie conj emploi'!$H$11:$J$11</c:f>
              <c:strCache>
                <c:ptCount val="3"/>
                <c:pt idx="0">
                  <c:v>2nd trimestre 
par rapport au 1er trimestre</c:v>
                </c:pt>
                <c:pt idx="1">
                  <c:v>3ème trimestre 
par rapport au 2nd trimestre</c:v>
                </c:pt>
                <c:pt idx="2">
                  <c:v>Perspective d'évolution au 4ème trimestre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'Sortie conj emploi'!$H$14:$L$14</c15:sqref>
                  </c15:fullRef>
                </c:ext>
              </c:extLst>
              <c:f>'Sortie conj emploi'!$H$14:$J$14</c:f>
              <c:numCache>
                <c:formatCode>0.0%</c:formatCode>
                <c:ptCount val="3"/>
                <c:pt idx="0">
                  <c:v>7.4183908045977007E-2</c:v>
                </c:pt>
                <c:pt idx="1">
                  <c:v>-7.2103448275862098E-2</c:v>
                </c:pt>
                <c:pt idx="2">
                  <c:v>-9.6137931034482801E-2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A4-4402-81EE-222BD31BF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271672"/>
        <c:axId val="358602600"/>
      </c:barChart>
      <c:catAx>
        <c:axId val="3892716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58602600"/>
        <c:crosses val="autoZero"/>
        <c:auto val="1"/>
        <c:lblAlgn val="ctr"/>
        <c:lblOffset val="100"/>
        <c:tickMarkSkip val="1"/>
        <c:noMultiLvlLbl val="0"/>
      </c:catAx>
      <c:valAx>
        <c:axId val="3586026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892716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6713145462162604"/>
          <c:y val="0.83188001499814646"/>
          <c:w val="0.83051354911129682"/>
          <c:h val="0.168119957227568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Footer>&amp;C4
</c:oddFooter>
    </c:headerFooter>
    <c:pageMargins b="1" l="0.75000000000001465" r="0.75000000000001465" t="1" header="0.49212598450000788" footer="0.49212598450000788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 i="0" kern="1200" spc="0" baseline="0">
                <a:solidFill>
                  <a:srgbClr val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Graphique </a:t>
            </a:r>
            <a:r>
              <a:rPr lang="fr-FR" sz="1000" b="1" i="0" kern="1200" spc="0" baseline="0">
                <a:solidFill>
                  <a:srgbClr val="C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7 </a:t>
            </a:r>
            <a:r>
              <a:rPr lang="fr-FR" sz="1000" b="1" i="0" kern="1200" spc="0" baseline="0">
                <a:solidFill>
                  <a:srgbClr val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: Solde d'opinion (%) de l'ensemble des entreprises sur l'évolution du nombre d'emploi en 2013</a:t>
            </a:r>
            <a:endParaRPr lang="fr-FR" sz="10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9631552596425629E-2"/>
          <c:y val="0.14583333333333875"/>
          <c:w val="0.89443197314749689"/>
          <c:h val="0.80324074074074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'Sortie conj emploi'!$A$8</c:f>
              <c:strCache>
                <c:ptCount val="1"/>
                <c:pt idx="0">
                  <c:v>      Solde d'opinion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'Sortie conj emploi'!$B$2:$D$2</c:f>
              <c:strCache>
                <c:ptCount val="3"/>
                <c:pt idx="0">
                  <c:v>2nd trimestre 
par rapport au 1er trimestre</c:v>
                </c:pt>
                <c:pt idx="1">
                  <c:v>3ème trimestre 
par rapport au 2nd trimestre</c:v>
                </c:pt>
                <c:pt idx="2">
                  <c:v>Perspective d'évolution au 4ème trimestre</c:v>
                </c:pt>
              </c:strCache>
            </c:strRef>
          </c:cat>
          <c:val>
            <c:numRef>
              <c:f>'Sortie conj emploi'!$B$8:$D$8</c:f>
              <c:numCache>
                <c:formatCode>0.0%</c:formatCode>
                <c:ptCount val="3"/>
                <c:pt idx="0">
                  <c:v>-0.17899999999999999</c:v>
                </c:pt>
                <c:pt idx="1">
                  <c:v>-0.154</c:v>
                </c:pt>
                <c:pt idx="2">
                  <c:v>-0.23400000000000001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23-4A78-BB0D-A8C8F5C58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1"/>
        <c:overlap val="-27"/>
        <c:axId val="141011528"/>
        <c:axId val="141010744"/>
      </c:barChart>
      <c:catAx>
        <c:axId val="141011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010744"/>
        <c:crosses val="autoZero"/>
        <c:auto val="1"/>
        <c:lblAlgn val="ctr"/>
        <c:lblOffset val="100"/>
        <c:noMultiLvlLbl val="0"/>
      </c:catAx>
      <c:valAx>
        <c:axId val="141010744"/>
        <c:scaling>
          <c:orientation val="minMax"/>
          <c:max val="0.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>
                    <a:solidFill>
                      <a:sysClr val="windowText" lastClr="000000"/>
                    </a:solidFill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cross"/>
        <c:minorTickMark val="none"/>
        <c:tickLblPos val="nextTo"/>
        <c:spPr>
          <a:noFill/>
          <a:ln>
            <a:solidFill>
              <a:schemeClr val="tx1">
                <a:lumMod val="85000"/>
                <a:lumOff val="1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011528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Graphique </a:t>
            </a:r>
            <a:r>
              <a:rPr lang="fr-FR" sz="1000" b="1" i="0" kern="1200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11 </a:t>
            </a:r>
            <a:r>
              <a:rPr lang="fr-FR" sz="1000" b="1" i="0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: Les facteurs limitant la production des entreprises en 2013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18555801963502674"/>
          <c:y val="0.1704392417315344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7293437607579"/>
          <c:y val="0.27022440944881898"/>
          <c:w val="0.87849073546985779"/>
          <c:h val="0.62573456765454039"/>
        </c:manualLayout>
      </c:layout>
      <c:barChart>
        <c:barDir val="bar"/>
        <c:grouping val="clustered"/>
        <c:varyColors val="0"/>
        <c:ser>
          <c:idx val="3"/>
          <c:order val="3"/>
          <c:tx>
            <c:strRef>
              <c:f>'Sortie conj clim'!$K$11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035-469D-A1A8-8BCEAC1305B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35-469D-A1A8-8BCEAC1305B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035-469D-A1A8-8BCEAC1305B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035-469D-A1A8-8BCEAC1305B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035-469D-A1A8-8BCEAC1305B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035-469D-A1A8-8BCEAC1305B3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035-469D-A1A8-8BCEAC1305B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035-469D-A1A8-8BCEAC1305B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035-469D-A1A8-8BCEAC1305B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035-469D-A1A8-8BCEAC1305B3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'Sortie conj clim'!$G$12:$G$23</c15:sqref>
                  </c15:fullRef>
                </c:ext>
              </c:extLst>
              <c:f>'Sortie conj clim'!$G$12:$G$22</c:f>
              <c:strCache>
                <c:ptCount val="11"/>
                <c:pt idx="0">
                  <c:v>Insuffisance de la demande </c:v>
                </c:pt>
                <c:pt idx="1">
                  <c:v>Obsolescence de l'équipement actuel </c:v>
                </c:pt>
                <c:pt idx="2">
                  <c:v>Difficultés d'approvisionnement </c:v>
                </c:pt>
                <c:pt idx="3">
                  <c:v>Difficultés de trésorerie </c:v>
                </c:pt>
                <c:pt idx="4">
                  <c:v>Manque de main d’œuvre qualifiée </c:v>
                </c:pt>
                <c:pt idx="5">
                  <c:v>Coût de l'énergie </c:v>
                </c:pt>
                <c:pt idx="6">
                  <c:v>Concurrence déloyale </c:v>
                </c:pt>
                <c:pt idx="7">
                  <c:v>Insécurité </c:v>
                </c:pt>
                <c:pt idx="8">
                  <c:v>Trop d'importation des produits similaires</c:v>
                </c:pt>
                <c:pt idx="9">
                  <c:v>Pression fiscale élevée</c:v>
                </c:pt>
                <c:pt idx="10">
                  <c:v>Difficulté d'accès au financement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'Sortie conj clim'!$K$12:$K$23</c15:sqref>
                  </c15:fullRef>
                </c:ext>
              </c:extLst>
              <c:f>'Sortie conj clim'!$K$12:$K$22</c:f>
              <c:numCache>
                <c:formatCode>0.0%</c:formatCode>
                <c:ptCount val="11"/>
                <c:pt idx="0">
                  <c:v>0.16300000000000001</c:v>
                </c:pt>
                <c:pt idx="1">
                  <c:v>6.4000000000000001E-2</c:v>
                </c:pt>
                <c:pt idx="2">
                  <c:v>3.1E-2</c:v>
                </c:pt>
                <c:pt idx="3">
                  <c:v>6.9000000000000006E-2</c:v>
                </c:pt>
                <c:pt idx="4">
                  <c:v>7.0000000000000007E-2</c:v>
                </c:pt>
                <c:pt idx="5">
                  <c:v>0.106</c:v>
                </c:pt>
                <c:pt idx="6">
                  <c:v>0.125</c:v>
                </c:pt>
                <c:pt idx="7">
                  <c:v>0.156</c:v>
                </c:pt>
                <c:pt idx="8">
                  <c:v>3.6999999999999998E-2</c:v>
                </c:pt>
                <c:pt idx="9">
                  <c:v>0.10199999999999999</c:v>
                </c:pt>
                <c:pt idx="10">
                  <c:v>5.5E-2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035-469D-A1A8-8BCEAC130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04336"/>
        <c:axId val="30186611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'Sortie conj clim'!$H$11</c15:sqref>
                        </c15:formulaRef>
                      </c:ext>
                    </c:extLst>
                    <c:strCache>
                      <c:ptCount val="1"/>
                      <c:pt idx="0">
                        <c:v>SA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'Sortie conj clim'!$G$12:$G$23</c15:sqref>
                        </c15:fullRef>
                        <c15:formulaRef>
                          <c15:sqref>'Sortie conj clim'!$G$12:$G$22</c15:sqref>
                        </c15:formulaRef>
                      </c:ext>
                    </c:extLst>
                    <c:strCache>
                      <c:ptCount val="11"/>
                      <c:pt idx="0">
                        <c:v>Insuffisance de la demande </c:v>
                      </c:pt>
                      <c:pt idx="1">
                        <c:v>Obsolescence de l'équipement actuel </c:v>
                      </c:pt>
                      <c:pt idx="2">
                        <c:v>Difficultés d'approvisionnement </c:v>
                      </c:pt>
                      <c:pt idx="3">
                        <c:v>Difficultés de trésorerie </c:v>
                      </c:pt>
                      <c:pt idx="4">
                        <c:v>Manque de main d’œuvre qualifiée </c:v>
                      </c:pt>
                      <c:pt idx="5">
                        <c:v>Coût de l'énergie </c:v>
                      </c:pt>
                      <c:pt idx="6">
                        <c:v>Concurrence déloyale </c:v>
                      </c:pt>
                      <c:pt idx="7">
                        <c:v>Insécurité </c:v>
                      </c:pt>
                      <c:pt idx="8">
                        <c:v>Trop d'importation des produits similaires</c:v>
                      </c:pt>
                      <c:pt idx="9">
                        <c:v>Pression fiscale élevée</c:v>
                      </c:pt>
                      <c:pt idx="10">
                        <c:v>Difficulté d'accès au financement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'Sortie conj clim'!$H$12:$H$23</c15:sqref>
                        </c15:fullRef>
                        <c15:formulaRef>
                          <c15:sqref>'Sortie conj clim'!$H$12:$H$22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0">
                        <c:v>0.158</c:v>
                      </c:pt>
                      <c:pt idx="1">
                        <c:v>2.1000000000000001E-2</c:v>
                      </c:pt>
                      <c:pt idx="2">
                        <c:v>3.9E-2</c:v>
                      </c:pt>
                      <c:pt idx="3">
                        <c:v>0.10299999999999999</c:v>
                      </c:pt>
                      <c:pt idx="4">
                        <c:v>2.3E-2</c:v>
                      </c:pt>
                      <c:pt idx="5">
                        <c:v>9.7000000000000003E-2</c:v>
                      </c:pt>
                      <c:pt idx="6">
                        <c:v>0.126</c:v>
                      </c:pt>
                      <c:pt idx="7">
                        <c:v>0.14499999999999999</c:v>
                      </c:pt>
                      <c:pt idx="8">
                        <c:v>0.06</c:v>
                      </c:pt>
                      <c:pt idx="9">
                        <c:v>0.129</c:v>
                      </c:pt>
                      <c:pt idx="10">
                        <c:v>0.06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B-4035-469D-A1A8-8BCEAC1305B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'Sortie conj clim'!$I$11</c15:sqref>
                        </c15:formulaRef>
                      </c:ext>
                    </c:extLst>
                    <c:strCache>
                      <c:ptCount val="1"/>
                      <c:pt idx="0">
                        <c:v>SARL</c:v>
                      </c:pt>
                    </c:strCache>
                  </c:strRef>
                </c:tx>
                <c:spPr>
                  <a:pattFill prst="wdUpDiag">
                    <a:fgClr>
                      <a:srgbClr val="000080"/>
                    </a:fgClr>
                    <a:bgClr>
                      <a:srgbClr val="FFFFFF"/>
                    </a:bgClr>
                  </a:patt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'Sortie conj clim'!$G$12:$G$23</c15:sqref>
                        </c15:fullRef>
                        <c15:formulaRef>
                          <c15:sqref>'Sortie conj clim'!$G$12:$G$22</c15:sqref>
                        </c15:formulaRef>
                      </c:ext>
                    </c:extLst>
                    <c:strCache>
                      <c:ptCount val="11"/>
                      <c:pt idx="0">
                        <c:v>Insuffisance de la demande </c:v>
                      </c:pt>
                      <c:pt idx="1">
                        <c:v>Obsolescence de l'équipement actuel </c:v>
                      </c:pt>
                      <c:pt idx="2">
                        <c:v>Difficultés d'approvisionnement </c:v>
                      </c:pt>
                      <c:pt idx="3">
                        <c:v>Difficultés de trésorerie </c:v>
                      </c:pt>
                      <c:pt idx="4">
                        <c:v>Manque de main d’œuvre qualifiée </c:v>
                      </c:pt>
                      <c:pt idx="5">
                        <c:v>Coût de l'énergie </c:v>
                      </c:pt>
                      <c:pt idx="6">
                        <c:v>Concurrence déloyale </c:v>
                      </c:pt>
                      <c:pt idx="7">
                        <c:v>Insécurité </c:v>
                      </c:pt>
                      <c:pt idx="8">
                        <c:v>Trop d'importation des produits similaires</c:v>
                      </c:pt>
                      <c:pt idx="9">
                        <c:v>Pression fiscale élevée</c:v>
                      </c:pt>
                      <c:pt idx="10">
                        <c:v>Difficulté d'accès au financement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'Sortie conj clim'!$I$12:$I$23</c15:sqref>
                        </c15:fullRef>
                        <c15:formulaRef>
                          <c15:sqref>'Sortie conj clim'!$I$12:$I$22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0">
                        <c:v>0.17299999999999999</c:v>
                      </c:pt>
                      <c:pt idx="1">
                        <c:v>1.4E-2</c:v>
                      </c:pt>
                      <c:pt idx="2">
                        <c:v>2.8000000000000001E-2</c:v>
                      </c:pt>
                      <c:pt idx="3">
                        <c:v>0.115</c:v>
                      </c:pt>
                      <c:pt idx="4">
                        <c:v>1.9E-2</c:v>
                      </c:pt>
                      <c:pt idx="5">
                        <c:v>6.3E-2</c:v>
                      </c:pt>
                      <c:pt idx="6">
                        <c:v>0.14599999999999999</c:v>
                      </c:pt>
                      <c:pt idx="7">
                        <c:v>0.13800000000000001</c:v>
                      </c:pt>
                      <c:pt idx="8">
                        <c:v>5.8000000000000003E-2</c:v>
                      </c:pt>
                      <c:pt idx="9">
                        <c:v>0.13400000000000001</c:v>
                      </c:pt>
                      <c:pt idx="10">
                        <c:v>7.1999999999999995E-2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C-4035-469D-A1A8-8BCEAC1305B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'Sortie conj clim'!$J$11</c15:sqref>
                        </c15:formulaRef>
                      </c:ext>
                    </c:extLst>
                    <c:strCache>
                      <c:ptCount val="1"/>
                      <c:pt idx="0">
                        <c:v>EI</c:v>
                      </c:pt>
                    </c:strCache>
                  </c:strRef>
                </c:tx>
                <c:spPr>
                  <a:solidFill>
                    <a:schemeClr val="bg1">
                      <a:lumMod val="65000"/>
                    </a:schemeClr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'Sortie conj clim'!$G$12:$G$23</c15:sqref>
                        </c15:fullRef>
                        <c15:formulaRef>
                          <c15:sqref>'Sortie conj clim'!$G$12:$G$22</c15:sqref>
                        </c15:formulaRef>
                      </c:ext>
                    </c:extLst>
                    <c:strCache>
                      <c:ptCount val="11"/>
                      <c:pt idx="0">
                        <c:v>Insuffisance de la demande </c:v>
                      </c:pt>
                      <c:pt idx="1">
                        <c:v>Obsolescence de l'équipement actuel </c:v>
                      </c:pt>
                      <c:pt idx="2">
                        <c:v>Difficultés d'approvisionnement </c:v>
                      </c:pt>
                      <c:pt idx="3">
                        <c:v>Difficultés de trésorerie </c:v>
                      </c:pt>
                      <c:pt idx="4">
                        <c:v>Manque de main d’œuvre qualifiée </c:v>
                      </c:pt>
                      <c:pt idx="5">
                        <c:v>Coût de l'énergie </c:v>
                      </c:pt>
                      <c:pt idx="6">
                        <c:v>Concurrence déloyale </c:v>
                      </c:pt>
                      <c:pt idx="7">
                        <c:v>Insécurité </c:v>
                      </c:pt>
                      <c:pt idx="8">
                        <c:v>Trop d'importation des produits similaires</c:v>
                      </c:pt>
                      <c:pt idx="9">
                        <c:v>Pression fiscale élevée</c:v>
                      </c:pt>
                      <c:pt idx="10">
                        <c:v>Difficulté d'accès au financement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'Sortie conj clim'!$J$12:$J$23</c15:sqref>
                        </c15:fullRef>
                        <c15:formulaRef>
                          <c15:sqref>'Sortie conj clim'!$J$12:$J$22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0">
                        <c:v>0.16200000000000001</c:v>
                      </c:pt>
                      <c:pt idx="1">
                        <c:v>7.0000000000000007E-2</c:v>
                      </c:pt>
                      <c:pt idx="2">
                        <c:v>3.1E-2</c:v>
                      </c:pt>
                      <c:pt idx="3">
                        <c:v>6.4000000000000001E-2</c:v>
                      </c:pt>
                      <c:pt idx="4">
                        <c:v>7.5999999999999998E-2</c:v>
                      </c:pt>
                      <c:pt idx="5">
                        <c:v>0.11</c:v>
                      </c:pt>
                      <c:pt idx="6">
                        <c:v>0.123</c:v>
                      </c:pt>
                      <c:pt idx="7">
                        <c:v>0.158</c:v>
                      </c:pt>
                      <c:pt idx="8">
                        <c:v>3.4000000000000002E-2</c:v>
                      </c:pt>
                      <c:pt idx="9">
                        <c:v>9.9000000000000005E-2</c:v>
                      </c:pt>
                      <c:pt idx="10">
                        <c:v>5.3999999999999999E-2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4035-469D-A1A8-8BCEAC1305B3}"/>
                  </c:ext>
                </c:extLst>
              </c15:ser>
            </c15:filteredBarSeries>
          </c:ext>
        </c:extLst>
      </c:barChart>
      <c:catAx>
        <c:axId val="247204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1866112"/>
        <c:crosses val="autoZero"/>
        <c:auto val="1"/>
        <c:lblAlgn val="ctr"/>
        <c:lblOffset val="100"/>
        <c:noMultiLvlLbl val="0"/>
      </c:catAx>
      <c:valAx>
        <c:axId val="301866112"/>
        <c:scaling>
          <c:orientation val="minMax"/>
        </c:scaling>
        <c:delete val="0"/>
        <c:axPos val="b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472043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Footer>&amp;C4
</c:oddFooter>
    </c:headerFooter>
    <c:pageMargins b="1" l="0.75000000000001465" r="0.75000000000001465" t="1" header="0.49212598450000788" footer="0.49212598450000788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 i="0" kern="1200" spc="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Graphique </a:t>
            </a:r>
            <a:r>
              <a:rPr lang="fr-FR" sz="1000" b="1" i="0" kern="1200" spc="0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9 </a:t>
            </a:r>
            <a:r>
              <a:rPr lang="fr-FR" sz="1000" b="1" i="0" kern="1200" spc="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: Appréciation des SA sur le climat des affaires</a:t>
            </a:r>
            <a:endParaRPr lang="fr-FR" sz="10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'Sortie conj clim'!$H$26</c:f>
              <c:strCache>
                <c:ptCount val="1"/>
                <c:pt idx="0">
                  <c:v>SA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AE8-4BD3-A8D5-ACAA00336163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E8-4BD3-A8D5-ACAA00336163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AE8-4BD3-A8D5-ACAA00336163}"/>
              </c:ext>
            </c:extLst>
          </c:dPt>
          <c:cat>
            <c:strRef>
              <c:f>'Sortie conj clim'!$G$27:$G$29</c:f>
              <c:strCache>
                <c:ptCount val="3"/>
                <c:pt idx="0">
                  <c:v>      Bonne</c:v>
                </c:pt>
                <c:pt idx="1">
                  <c:v>      Moyenne</c:v>
                </c:pt>
                <c:pt idx="2">
                  <c:v>      Médiocre</c:v>
                </c:pt>
              </c:strCache>
            </c:strRef>
          </c:cat>
          <c:val>
            <c:numRef>
              <c:f>'Sortie conj clim'!$H$27:$H$29</c:f>
              <c:numCache>
                <c:formatCode>0%</c:formatCode>
                <c:ptCount val="3"/>
                <c:pt idx="0">
                  <c:v>1.38897637795276E-2</c:v>
                </c:pt>
                <c:pt idx="1">
                  <c:v>0.319464566929134</c:v>
                </c:pt>
                <c:pt idx="2">
                  <c:v>0.63429921259842503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AE8-4BD3-A8D5-ACAA00336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582713867371414"/>
          <c:y val="0.41954945770530078"/>
          <c:w val="0.31417287103629743"/>
          <c:h val="0.314241491638824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 i="0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Graphique </a:t>
            </a:r>
            <a:r>
              <a:rPr lang="fr-FR" sz="1000" b="1" i="0" kern="1200" baseline="0">
                <a:solidFill>
                  <a:srgbClr val="FF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10 </a:t>
            </a:r>
            <a:r>
              <a:rPr lang="fr-FR" sz="1000" b="1" i="0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rPr>
              <a:t>: Appréciation des SARL sur le climat des affaires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'Sortie conj clim'!$I$26:$I$29</c:f>
              <c:strCache>
                <c:ptCount val="4"/>
                <c:pt idx="0">
                  <c:v>SARL</c:v>
                </c:pt>
                <c:pt idx="1">
                  <c:v>1%</c:v>
                </c:pt>
                <c:pt idx="2">
                  <c:v>33%</c:v>
                </c:pt>
                <c:pt idx="3">
                  <c:v>65%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5A3-40BF-ACA6-0078CE31F2D8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A3-40BF-ACA6-0078CE31F2D8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5A3-40BF-ACA6-0078CE31F2D8}"/>
              </c:ext>
            </c:extLst>
          </c:dPt>
          <c:cat>
            <c:strRef>
              <c:f>'Sortie conj clim'!$G$27:$G$29</c:f>
              <c:strCache>
                <c:ptCount val="3"/>
                <c:pt idx="0">
                  <c:v>      Bonne</c:v>
                </c:pt>
                <c:pt idx="1">
                  <c:v>      Moyenne</c:v>
                </c:pt>
                <c:pt idx="2">
                  <c:v>      Médiocre</c:v>
                </c:pt>
              </c:strCache>
            </c:strRef>
          </c:cat>
          <c:val>
            <c:numRef>
              <c:f>'Sortie conj clim'!$H$27:$H$29</c:f>
              <c:numCache>
                <c:formatCode>0%</c:formatCode>
                <c:ptCount val="3"/>
                <c:pt idx="0">
                  <c:v>1.38897637795276E-2</c:v>
                </c:pt>
                <c:pt idx="1">
                  <c:v>0.319464566929134</c:v>
                </c:pt>
                <c:pt idx="2">
                  <c:v>0.63429921259842503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A3-40BF-ACA6-0078CE31F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476252573925088E-2"/>
          <c:y val="6.6671973174223992E-2"/>
          <c:w val="0.94750357582196509"/>
          <c:h val="0.86665605365155196"/>
        </c:manualLayout>
      </c:layout>
      <c:lineChart>
        <c:grouping val="standard"/>
        <c:varyColors val="0"/>
        <c:ser>
          <c:idx val="11"/>
          <c:order val="10"/>
          <c:tx>
            <c:strRef>
              <c:f>[1]Sortie_CN11!$C$17</c:f>
              <c:strCache>
                <c:ptCount val="1"/>
                <c:pt idx="0">
                  <c:v>PIB aux prix d'acquisition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numRef>
              <c:f>[1]Sortie_CN11!$D$5:$T$5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[1]Sortie_CN11!$D$17:$T$17</c:f>
              <c:numCache>
                <c:formatCode>0.0%</c:formatCode>
                <c:ptCount val="17"/>
                <c:pt idx="1">
                  <c:v>6.7126325421813071E-2</c:v>
                </c:pt>
                <c:pt idx="2">
                  <c:v>-3.9787086129156601E-2</c:v>
                </c:pt>
                <c:pt idx="3">
                  <c:v>6.1923974617690281E-3</c:v>
                </c:pt>
                <c:pt idx="4">
                  <c:v>1.5784270512266163E-2</c:v>
                </c:pt>
                <c:pt idx="5">
                  <c:v>3.0111481149497576E-2</c:v>
                </c:pt>
                <c:pt idx="6">
                  <c:v>2.30037623242898E-2</c:v>
                </c:pt>
                <c:pt idx="7">
                  <c:v>3.3392031128766986E-2</c:v>
                </c:pt>
                <c:pt idx="8">
                  <c:v>3.1322980724057592E-2</c:v>
                </c:pt>
                <c:pt idx="9">
                  <c:v>3.993146064408637E-2</c:v>
                </c:pt>
                <c:pt idx="10">
                  <c:v>3.9333075943529749E-2</c:v>
                </c:pt>
                <c:pt idx="11">
                  <c:v>3.1943565149962883E-2</c:v>
                </c:pt>
                <c:pt idx="12">
                  <c:v>4.4112321301794433E-2</c:v>
                </c:pt>
                <c:pt idx="13">
                  <c:v>-7.1376716214107239E-2</c:v>
                </c:pt>
                <c:pt idx="14">
                  <c:v>4.6506834322350921E-2</c:v>
                </c:pt>
                <c:pt idx="15">
                  <c:v>4.1560977837909796E-2</c:v>
                </c:pt>
                <c:pt idx="16">
                  <c:v>4.2030461580395029E-2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2A-4637-8198-5B486C2B4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738352"/>
        <c:axId val="544738744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[1]Sortie_CN11!$C$6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[1]Sortie_CN11!$D$5:$T$5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2023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[1]Sortie_CN11!$D$6:$Q$6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6F2A-4637-8198-5B486C2B4D40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[1]Sortie_CN11!$C$7</c15:sqref>
                        </c15:formulaRef>
                      </c:ext>
                    </c:extLst>
                    <c:strCache>
                      <c:ptCount val="1"/>
                      <c:pt idx="0">
                        <c:v>Secteur Primaire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[1]Sortie_CN11!$D$5:$T$5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2023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[1]Sortie_CN11!$D$7:$Q$7</c15:sqref>
                        </c15:formulaRef>
                      </c:ext>
                    </c:extLst>
                    <c:numCache>
                      <c:formatCode>0.0%</c:formatCode>
                      <c:ptCount val="14"/>
                      <c:pt idx="1">
                        <c:v>2.2891867158166823E-2</c:v>
                      </c:pt>
                      <c:pt idx="2">
                        <c:v>5.4727068959135927E-2</c:v>
                      </c:pt>
                      <c:pt idx="3">
                        <c:v>-2.307763458401757E-2</c:v>
                      </c:pt>
                      <c:pt idx="4">
                        <c:v>1.8773199872489155E-2</c:v>
                      </c:pt>
                      <c:pt idx="5">
                        <c:v>2.0778722695476981E-2</c:v>
                      </c:pt>
                      <c:pt idx="6">
                        <c:v>-5.0388973747288679E-2</c:v>
                      </c:pt>
                      <c:pt idx="7">
                        <c:v>1.5858776263280694E-2</c:v>
                      </c:pt>
                      <c:pt idx="8">
                        <c:v>-1.5289974690800956E-2</c:v>
                      </c:pt>
                      <c:pt idx="9">
                        <c:v>1.3454654245660835E-2</c:v>
                      </c:pt>
                      <c:pt idx="10">
                        <c:v>1.2929057108539643E-2</c:v>
                      </c:pt>
                      <c:pt idx="11">
                        <c:v>3.5434929790423286E-3</c:v>
                      </c:pt>
                      <c:pt idx="12">
                        <c:v>5.9328103339136185E-2</c:v>
                      </c:pt>
                      <c:pt idx="13">
                        <c:v>-1.3698395170180122E-2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2-6F2A-4637-8198-5B486C2B4D40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[1]Sortie_CN11!$C$9</c15:sqref>
                        </c15:formulaRef>
                      </c:ext>
                    </c:extLst>
                    <c:strCache>
                      <c:ptCount val="1"/>
                      <c:pt idx="0">
                        <c:v>Secteur Tertiaire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[1]Sortie_CN11!$D$5:$T$5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2023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[1]Sortie_CN11!$D$9:$Q$9</c15:sqref>
                        </c15:formulaRef>
                      </c:ext>
                    </c:extLst>
                    <c:numCache>
                      <c:formatCode>0.0%</c:formatCode>
                      <c:ptCount val="14"/>
                      <c:pt idx="1">
                        <c:v>7.8053932881018584E-2</c:v>
                      </c:pt>
                      <c:pt idx="2">
                        <c:v>-5.7248239242406407E-2</c:v>
                      </c:pt>
                      <c:pt idx="3">
                        <c:v>5.6301855332570039E-3</c:v>
                      </c:pt>
                      <c:pt idx="4">
                        <c:v>1.0492896488762948E-2</c:v>
                      </c:pt>
                      <c:pt idx="5">
                        <c:v>2.6362526641291462E-2</c:v>
                      </c:pt>
                      <c:pt idx="6">
                        <c:v>4.0102113959639141E-3</c:v>
                      </c:pt>
                      <c:pt idx="7">
                        <c:v>2.9585440730099055E-2</c:v>
                      </c:pt>
                      <c:pt idx="8">
                        <c:v>2.4934581824165081E-2</c:v>
                      </c:pt>
                      <c:pt idx="9">
                        <c:v>4.5535399305162372E-2</c:v>
                      </c:pt>
                      <c:pt idx="10">
                        <c:v>5.0615238978555022E-2</c:v>
                      </c:pt>
                      <c:pt idx="11" formatCode="0.00%">
                        <c:v>8.4417100191449546E-3</c:v>
                      </c:pt>
                      <c:pt idx="12">
                        <c:v>4.9755031242195935E-2</c:v>
                      </c:pt>
                      <c:pt idx="13">
                        <c:v>-5.6857598434351786E-2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3-6F2A-4637-8198-5B486C2B4D40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[1]Sortie_CN11!$C$10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[1]Sortie_CN11!$D$5:$T$5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2023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[1]Sortie_CN11!$D$10:$Q$10</c15:sqref>
                        </c15:formulaRef>
                      </c:ext>
                    </c:extLst>
                    <c:numCache>
                      <c:formatCode>#\ ##0.00_ ;\-#\ ##0.00\ </c:formatCode>
                      <c:ptCount val="14"/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4-6F2A-4637-8198-5B486C2B4D40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[1]Sortie_CN11!$C$11</c15:sqref>
                        </c15:formulaRef>
                      </c:ext>
                    </c:extLst>
                    <c:strCache>
                      <c:ptCount val="1"/>
                      <c:pt idx="0">
                        <c:v>SIFIM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[1]Sortie_CN11!$D$5:$T$5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2023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[1]Sortie_CN11!$D$11:$Q$11</c15:sqref>
                        </c15:formulaRef>
                      </c:ext>
                    </c:extLst>
                    <c:numCache>
                      <c:formatCode>0.0%</c:formatCode>
                      <c:ptCount val="14"/>
                      <c:pt idx="1">
                        <c:v>0.16687631080987253</c:v>
                      </c:pt>
                      <c:pt idx="2">
                        <c:v>-6.1013541981191466E-2</c:v>
                      </c:pt>
                      <c:pt idx="3">
                        <c:v>6.1933883903018128E-2</c:v>
                      </c:pt>
                      <c:pt idx="4">
                        <c:v>6.3584645297034781E-2</c:v>
                      </c:pt>
                      <c:pt idx="5">
                        <c:v>7.934541365980663E-2</c:v>
                      </c:pt>
                      <c:pt idx="6">
                        <c:v>-5.9078254223594584E-3</c:v>
                      </c:pt>
                      <c:pt idx="7">
                        <c:v>6.2233605708074569E-2</c:v>
                      </c:pt>
                      <c:pt idx="8">
                        <c:v>-2.2743969170788692E-3</c:v>
                      </c:pt>
                      <c:pt idx="9">
                        <c:v>0.18595053845683873</c:v>
                      </c:pt>
                      <c:pt idx="10">
                        <c:v>0.16352254165052393</c:v>
                      </c:pt>
                      <c:pt idx="11">
                        <c:v>-8.9360554258052116E-2</c:v>
                      </c:pt>
                      <c:pt idx="12">
                        <c:v>0.24197997784037395</c:v>
                      </c:pt>
                      <c:pt idx="13">
                        <c:v>0.19195674747514802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5-6F2A-4637-8198-5B486C2B4D40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[1]Sortie_CN11!$C$12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[1]Sortie_CN11!$D$5:$T$5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2023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[1]Sortie_CN11!$D$12:$Q$12</c15:sqref>
                        </c15:formulaRef>
                      </c:ext>
                    </c:extLst>
                    <c:numCache>
                      <c:formatCode>#\ ##0.00_ ;\-#\ ##0.00\ </c:formatCode>
                      <c:ptCount val="14"/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6-6F2A-4637-8198-5B486C2B4D40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[1]Sortie_CN11!$C$13</c15:sqref>
                        </c15:formulaRef>
                      </c:ext>
                    </c:extLst>
                    <c:strCache>
                      <c:ptCount val="1"/>
                      <c:pt idx="0">
                        <c:v>PIB aux prix de base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[1]Sortie_CN11!$D$5:$T$5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2023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[1]Sortie_CN11!$D$13:$Q$13</c15:sqref>
                        </c15:formulaRef>
                      </c:ext>
                    </c:extLst>
                    <c:numCache>
                      <c:formatCode>0.0%</c:formatCode>
                      <c:ptCount val="14"/>
                      <c:pt idx="1">
                        <c:v>5.9189580638911554E-2</c:v>
                      </c:pt>
                      <c:pt idx="2">
                        <c:v>-2.4619651090113437E-2</c:v>
                      </c:pt>
                      <c:pt idx="3">
                        <c:v>-2.9901809610075603E-3</c:v>
                      </c:pt>
                      <c:pt idx="4">
                        <c:v>1.1442992401539342E-2</c:v>
                      </c:pt>
                      <c:pt idx="5">
                        <c:v>3.1083961888581424E-2</c:v>
                      </c:pt>
                      <c:pt idx="6">
                        <c:v>2.0409937139055589E-2</c:v>
                      </c:pt>
                      <c:pt idx="7">
                        <c:v>3.1093635146290932E-2</c:v>
                      </c:pt>
                      <c:pt idx="8">
                        <c:v>2.085106375202983E-2</c:v>
                      </c:pt>
                      <c:pt idx="9">
                        <c:v>3.4314381968863161E-2</c:v>
                      </c:pt>
                      <c:pt idx="10">
                        <c:v>3.916206198556571E-2</c:v>
                      </c:pt>
                      <c:pt idx="11">
                        <c:v>1.1728256710164198E-2</c:v>
                      </c:pt>
                      <c:pt idx="12">
                        <c:v>5.070095875873637E-2</c:v>
                      </c:pt>
                      <c:pt idx="13">
                        <c:v>-9.4281926253087733E-2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6F2A-4637-8198-5B486C2B4D40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[1]Sortie_CN11!$C$14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[1]Sortie_CN11!$D$5:$T$5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2023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[1]Sortie_CN11!$D$14:$Q$14</c15:sqref>
                        </c15:formulaRef>
                      </c:ext>
                    </c:extLst>
                    <c:numCache>
                      <c:formatCode>0.0</c:formatCode>
                      <c:ptCount val="14"/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6F2A-4637-8198-5B486C2B4D40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[1]Sortie_CN11!$C$15</c15:sqref>
                        </c15:formulaRef>
                      </c:ext>
                    </c:extLst>
                    <c:strCache>
                      <c:ptCount val="1"/>
                      <c:pt idx="0">
                        <c:v>Impôts sur les produits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[1]Sortie_CN11!$D$5:$T$5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2023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[1]Sortie_CN11!$D$15:$Q$15</c15:sqref>
                        </c15:formulaRef>
                      </c:ext>
                    </c:extLst>
                    <c:numCache>
                      <c:formatCode>0.0%</c:formatCode>
                      <c:ptCount val="14"/>
                      <c:pt idx="1">
                        <c:v>0.17994302330690126</c:v>
                      </c:pt>
                      <c:pt idx="2">
                        <c:v>-0.23332041886934241</c:v>
                      </c:pt>
                      <c:pt idx="3">
                        <c:v>0.15525489124642755</c:v>
                      </c:pt>
                      <c:pt idx="4">
                        <c:v>7.6603787186504624E-2</c:v>
                      </c:pt>
                      <c:pt idx="5">
                        <c:v>1.7312014557852917E-2</c:v>
                      </c:pt>
                      <c:pt idx="6">
                        <c:v>5.7604983256569264E-2</c:v>
                      </c:pt>
                      <c:pt idx="7">
                        <c:v>6.2973978859406587E-2</c:v>
                      </c:pt>
                      <c:pt idx="8">
                        <c:v>0.16206150375926809</c:v>
                      </c:pt>
                      <c:pt idx="9">
                        <c:v>0.10153719833914687</c:v>
                      </c:pt>
                      <c:pt idx="10">
                        <c:v>4.1094222953963699E-2</c:v>
                      </c:pt>
                      <c:pt idx="11">
                        <c:v>0.23973979799588374</c:v>
                      </c:pt>
                      <c:pt idx="12">
                        <c:v>-1.1157269005811377E-2</c:v>
                      </c:pt>
                      <c:pt idx="13">
                        <c:v>0.13278617917705104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9-6F2A-4637-8198-5B486C2B4D40}"/>
                  </c:ext>
                </c:extLst>
              </c15:ser>
            </c15:filteredLineSeries>
            <c15:filteredLineSeries>
              <c15:ser>
                <c:idx val="10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[1]Sortie_CN11!$C$16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[1]Sortie_CN11!$D$5:$T$5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2023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[1]Sortie_CN11!$D$16:$Q$16</c15:sqref>
                        </c15:formulaRef>
                      </c:ext>
                    </c:extLst>
                    <c:numCache>
                      <c:formatCode>#\ ##0.00_ ;\-#\ ##0.00\ </c:formatCode>
                      <c:ptCount val="14"/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A-6F2A-4637-8198-5B486C2B4D40}"/>
                  </c:ext>
                </c:extLst>
              </c15:ser>
            </c15:filteredLineSeries>
          </c:ext>
        </c:extLst>
      </c:lineChart>
      <c:catAx>
        <c:axId val="54473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4738744"/>
        <c:crosses val="autoZero"/>
        <c:auto val="1"/>
        <c:lblAlgn val="ctr"/>
        <c:lblOffset val="100"/>
        <c:noMultiLvlLbl val="0"/>
      </c:catAx>
      <c:valAx>
        <c:axId val="544738744"/>
        <c:scaling>
          <c:orientation val="minMax"/>
          <c:max val="8.0000000000000016E-2"/>
          <c:min val="-8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4738352"/>
        <c:crosses val="autoZero"/>
        <c:crossBetween val="between"/>
        <c:majorUnit val="2.0000000000000004E-2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[1]Sortie_CN11!$C$57</c:f>
              <c:strCache>
                <c:ptCount val="1"/>
                <c:pt idx="0">
                  <c:v>Secteur Primaire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[1]Sortie_CN11!$D$55:$T$55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[1]Sortie_CN11!$D$57:$T$57</c:f>
              <c:numCache>
                <c:formatCode>0.0%</c:formatCode>
                <c:ptCount val="17"/>
                <c:pt idx="1">
                  <c:v>8.0815551102316308E-2</c:v>
                </c:pt>
                <c:pt idx="2">
                  <c:v>9.6272029695660954E-2</c:v>
                </c:pt>
                <c:pt idx="3">
                  <c:v>8.3523448315244497E-2</c:v>
                </c:pt>
                <c:pt idx="4">
                  <c:v>9.9567629107992994E-2</c:v>
                </c:pt>
                <c:pt idx="5">
                  <c:v>2.5850631264958235E-2</c:v>
                </c:pt>
                <c:pt idx="6">
                  <c:v>7.4859541629234361E-2</c:v>
                </c:pt>
                <c:pt idx="7">
                  <c:v>5.9197045942056103E-2</c:v>
                </c:pt>
                <c:pt idx="8">
                  <c:v>0.11104912752639828</c:v>
                </c:pt>
                <c:pt idx="9">
                  <c:v>9.1578215251794548E-2</c:v>
                </c:pt>
                <c:pt idx="10">
                  <c:v>5.1980436154723808E-2</c:v>
                </c:pt>
                <c:pt idx="11">
                  <c:v>8.7465663478334177E-2</c:v>
                </c:pt>
                <c:pt idx="12">
                  <c:v>5.3749561503160237E-3</c:v>
                </c:pt>
                <c:pt idx="13">
                  <c:v>5.6409837699240573E-2</c:v>
                </c:pt>
                <c:pt idx="14">
                  <c:v>4.0650516765976308E-2</c:v>
                </c:pt>
                <c:pt idx="15">
                  <c:v>7.0962708777823513E-2</c:v>
                </c:pt>
                <c:pt idx="16">
                  <c:v>0.10607698539011201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59-4B0F-874A-281BB45836F8}"/>
            </c:ext>
          </c:extLst>
        </c:ser>
        <c:ser>
          <c:idx val="1"/>
          <c:order val="1"/>
          <c:tx>
            <c:strRef>
              <c:f>[1]Sortie_CN11!$C$58</c:f>
              <c:strCache>
                <c:ptCount val="1"/>
                <c:pt idx="0">
                  <c:v>Secteur Secondaire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[1]Sortie_CN11!$D$55:$T$55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[1]Sortie_CN11!$D$58:$T$58</c:f>
              <c:numCache>
                <c:formatCode>0.0%</c:formatCode>
                <c:ptCount val="17"/>
                <c:pt idx="1">
                  <c:v>0.14331460418344655</c:v>
                </c:pt>
                <c:pt idx="2">
                  <c:v>4.1834749548908645E-2</c:v>
                </c:pt>
                <c:pt idx="3">
                  <c:v>0.11278183854197898</c:v>
                </c:pt>
                <c:pt idx="4">
                  <c:v>7.8998153095590995E-2</c:v>
                </c:pt>
                <c:pt idx="5">
                  <c:v>1.7448119183529842E-2</c:v>
                </c:pt>
                <c:pt idx="6">
                  <c:v>-5.962179761119768E-2</c:v>
                </c:pt>
                <c:pt idx="7">
                  <c:v>0.11776279085548036</c:v>
                </c:pt>
                <c:pt idx="8">
                  <c:v>-3.9153236335893404E-2</c:v>
                </c:pt>
                <c:pt idx="9">
                  <c:v>0.14780129603261671</c:v>
                </c:pt>
                <c:pt idx="10">
                  <c:v>4.239471858840882E-2</c:v>
                </c:pt>
                <c:pt idx="11">
                  <c:v>0.19743408876902069</c:v>
                </c:pt>
                <c:pt idx="12">
                  <c:v>5.8974889732348768E-2</c:v>
                </c:pt>
                <c:pt idx="13">
                  <c:v>0.14573466359967879</c:v>
                </c:pt>
                <c:pt idx="14">
                  <c:v>0.10673250957772207</c:v>
                </c:pt>
                <c:pt idx="15">
                  <c:v>0.22904335337178994</c:v>
                </c:pt>
                <c:pt idx="16">
                  <c:v>8.5608038005729359E-2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59-4B0F-874A-281BB45836F8}"/>
            </c:ext>
          </c:extLst>
        </c:ser>
        <c:ser>
          <c:idx val="2"/>
          <c:order val="2"/>
          <c:tx>
            <c:strRef>
              <c:f>[1]Sortie_CN11!$C$59</c:f>
              <c:strCache>
                <c:ptCount val="1"/>
                <c:pt idx="0">
                  <c:v>Secteur Tertiaire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[1]Sortie_CN11!$D$55:$T$55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[1]Sortie_CN11!$D$59:$T$59</c:f>
              <c:numCache>
                <c:formatCode>0.0%</c:formatCode>
                <c:ptCount val="17"/>
                <c:pt idx="1">
                  <c:v>7.4052722622563349E-2</c:v>
                </c:pt>
                <c:pt idx="2">
                  <c:v>5.3105699589305777E-2</c:v>
                </c:pt>
                <c:pt idx="3">
                  <c:v>0.11639971461117504</c:v>
                </c:pt>
                <c:pt idx="4">
                  <c:v>0.12153230291322403</c:v>
                </c:pt>
                <c:pt idx="5">
                  <c:v>7.7398230896047027E-2</c:v>
                </c:pt>
                <c:pt idx="6">
                  <c:v>7.3529654058435368E-2</c:v>
                </c:pt>
                <c:pt idx="7">
                  <c:v>6.3874197360982876E-2</c:v>
                </c:pt>
                <c:pt idx="8">
                  <c:v>8.2212261667740538E-2</c:v>
                </c:pt>
                <c:pt idx="9">
                  <c:v>8.2391763249475058E-2</c:v>
                </c:pt>
                <c:pt idx="10">
                  <c:v>4.9159608275646249E-2</c:v>
                </c:pt>
                <c:pt idx="11">
                  <c:v>6.6039353679620882E-2</c:v>
                </c:pt>
                <c:pt idx="12">
                  <c:v>9.3542852455680725E-2</c:v>
                </c:pt>
                <c:pt idx="13">
                  <c:v>2.8857856438468055E-2</c:v>
                </c:pt>
                <c:pt idx="14">
                  <c:v>2.8428077460263879E-2</c:v>
                </c:pt>
                <c:pt idx="15">
                  <c:v>5.0148210419889372E-2</c:v>
                </c:pt>
                <c:pt idx="16">
                  <c:v>7.3797135066729247E-2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59-4B0F-874A-281BB4583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739528"/>
        <c:axId val="544739920"/>
      </c:lineChart>
      <c:catAx>
        <c:axId val="544739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4739920"/>
        <c:crosses val="autoZero"/>
        <c:auto val="1"/>
        <c:lblAlgn val="ctr"/>
        <c:lblOffset val="100"/>
        <c:noMultiLvlLbl val="0"/>
      </c:catAx>
      <c:valAx>
        <c:axId val="544739920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9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473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>
      <c:oddHeader>&amp;CTABLEAU DE BORD DE L’ECONOMIE - SECTEUR REEL</c:oddHeader>
    </c:headerFooter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wmf"/><Relationship Id="rId6" Type="http://schemas.openxmlformats.org/officeDocument/2006/relationships/image" Target="../media/image9.emf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48</xdr:row>
      <xdr:rowOff>119061</xdr:rowOff>
    </xdr:from>
    <xdr:to>
      <xdr:col>5</xdr:col>
      <xdr:colOff>840582</xdr:colOff>
      <xdr:row>62</xdr:row>
      <xdr:rowOff>4761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</xdr:colOff>
      <xdr:row>62</xdr:row>
      <xdr:rowOff>47625</xdr:rowOff>
    </xdr:from>
    <xdr:to>
      <xdr:col>5</xdr:col>
      <xdr:colOff>938212</xdr:colOff>
      <xdr:row>73</xdr:row>
      <xdr:rowOff>9525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11905</xdr:rowOff>
    </xdr:from>
    <xdr:to>
      <xdr:col>5</xdr:col>
      <xdr:colOff>0</xdr:colOff>
      <xdr:row>53</xdr:row>
      <xdr:rowOff>35717</xdr:rowOff>
    </xdr:to>
    <xdr:graphicFrame macro="">
      <xdr:nvGraphicFramePr>
        <xdr:cNvPr id="82986" name="Chart 1">
          <a:extLst>
            <a:ext uri="{FF2B5EF4-FFF2-40B4-BE49-F238E27FC236}">
              <a16:creationId xmlns:a16="http://schemas.microsoft.com/office/drawing/2014/main" xmlns="" id="{00000000-0008-0000-0100-00002A4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11907</xdr:colOff>
      <xdr:row>28</xdr:row>
      <xdr:rowOff>152400</xdr:rowOff>
    </xdr:from>
    <xdr:to>
      <xdr:col>5</xdr:col>
      <xdr:colOff>0</xdr:colOff>
      <xdr:row>40</xdr:row>
      <xdr:rowOff>178593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285749</xdr:colOff>
      <xdr:row>53</xdr:row>
      <xdr:rowOff>95249</xdr:rowOff>
    </xdr:from>
    <xdr:to>
      <xdr:col>4</xdr:col>
      <xdr:colOff>1059655</xdr:colOff>
      <xdr:row>57</xdr:row>
      <xdr:rowOff>107155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285749" y="11037093"/>
          <a:ext cx="7679531" cy="77390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effectLst/>
              <a:latin typeface="+mn-lt"/>
              <a:ea typeface="+mn-ea"/>
              <a:cs typeface="+mn-cs"/>
            </a:rPr>
            <a:t>Le </a:t>
          </a:r>
          <a:r>
            <a:rPr lang="fr-FR" sz="1100" b="1">
              <a:effectLst/>
              <a:latin typeface="+mn-lt"/>
              <a:ea typeface="+mn-ea"/>
              <a:cs typeface="+mn-cs"/>
            </a:rPr>
            <a:t>solde d'opinion</a:t>
          </a:r>
          <a:r>
            <a:rPr lang="fr-FR" sz="1100">
              <a:effectLst/>
              <a:latin typeface="+mn-lt"/>
              <a:ea typeface="+mn-ea"/>
              <a:cs typeface="+mn-cs"/>
            </a:rPr>
            <a:t> est défini comme la différence entre la proportion de répondants ayant exprimé une opinion positive et la proportion de répondants ayant exprimé une opinion négative.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effectLst/>
              <a:latin typeface="+mn-lt"/>
              <a:ea typeface="+mn-ea"/>
              <a:cs typeface="+mn-cs"/>
            </a:rPr>
            <a:t>Ainsi, un signe négatif du solde d’opinion montre qu’il y a plus d’opinion négative  que de réponse positive et inversement. Plus le solde s’approche de zéro plus il a des répondants qui ont répondu pour la stabilité.</a:t>
          </a:r>
          <a:endParaRPr kumimoji="0" lang="fr-FR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41</xdr:row>
      <xdr:rowOff>130969</xdr:rowOff>
    </xdr:from>
    <xdr:to>
      <xdr:col>5</xdr:col>
      <xdr:colOff>11906</xdr:colOff>
      <xdr:row>53</xdr:row>
      <xdr:rowOff>154781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11907</xdr:colOff>
      <xdr:row>28</xdr:row>
      <xdr:rowOff>188118</xdr:rowOff>
    </xdr:from>
    <xdr:to>
      <xdr:col>5</xdr:col>
      <xdr:colOff>0</xdr:colOff>
      <xdr:row>41</xdr:row>
      <xdr:rowOff>166687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321469</xdr:colOff>
      <xdr:row>53</xdr:row>
      <xdr:rowOff>107157</xdr:rowOff>
    </xdr:from>
    <xdr:to>
      <xdr:col>5</xdr:col>
      <xdr:colOff>11906</xdr:colOff>
      <xdr:row>57</xdr:row>
      <xdr:rowOff>154781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321469" y="11049001"/>
          <a:ext cx="7655718" cy="80962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effectLst/>
              <a:latin typeface="+mn-lt"/>
              <a:ea typeface="+mn-ea"/>
              <a:cs typeface="+mn-cs"/>
            </a:rPr>
            <a:t>Le </a:t>
          </a:r>
          <a:r>
            <a:rPr lang="fr-FR" sz="1100" b="1">
              <a:effectLst/>
              <a:latin typeface="+mn-lt"/>
              <a:ea typeface="+mn-ea"/>
              <a:cs typeface="+mn-cs"/>
            </a:rPr>
            <a:t>solde d'opinion</a:t>
          </a:r>
          <a:r>
            <a:rPr lang="fr-FR" sz="1100">
              <a:effectLst/>
              <a:latin typeface="+mn-lt"/>
              <a:ea typeface="+mn-ea"/>
              <a:cs typeface="+mn-cs"/>
            </a:rPr>
            <a:t> est défini comme la différence entre la proportion de répondants ayant exprimé une opinion positive et la proportion de répondants ayant exprimé une opinion négative.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effectLst/>
              <a:latin typeface="+mn-lt"/>
              <a:ea typeface="+mn-ea"/>
              <a:cs typeface="+mn-cs"/>
            </a:rPr>
            <a:t>Ainsi,</a:t>
          </a:r>
          <a:r>
            <a:rPr lang="fr-FR" sz="1100" baseline="0">
              <a:effectLst/>
              <a:latin typeface="+mn-lt"/>
              <a:ea typeface="+mn-ea"/>
              <a:cs typeface="+mn-cs"/>
            </a:rPr>
            <a:t> u</a:t>
          </a:r>
          <a:r>
            <a:rPr lang="fr-FR" sz="1100">
              <a:effectLst/>
              <a:latin typeface="+mn-lt"/>
              <a:ea typeface="+mn-ea"/>
              <a:cs typeface="+mn-cs"/>
            </a:rPr>
            <a:t>n signe négatif du solde d’opinion montre qu’il y a plus d’opinion négative  que de réponse positive et inversement. Plus le solde s’approche de zéro plus il a des répondants qui ont répondu pour la stabilité.</a:t>
          </a:r>
          <a:endParaRPr kumimoji="0" lang="fr-FR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23812</xdr:rowOff>
    </xdr:from>
    <xdr:to>
      <xdr:col>5</xdr:col>
      <xdr:colOff>0</xdr:colOff>
      <xdr:row>54</xdr:row>
      <xdr:rowOff>59531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11907</xdr:colOff>
      <xdr:row>28</xdr:row>
      <xdr:rowOff>188118</xdr:rowOff>
    </xdr:from>
    <xdr:to>
      <xdr:col>5</xdr:col>
      <xdr:colOff>0</xdr:colOff>
      <xdr:row>40</xdr:row>
      <xdr:rowOff>130968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261938</xdr:colOff>
      <xdr:row>55</xdr:row>
      <xdr:rowOff>35719</xdr:rowOff>
    </xdr:from>
    <xdr:to>
      <xdr:col>4</xdr:col>
      <xdr:colOff>916781</xdr:colOff>
      <xdr:row>59</xdr:row>
      <xdr:rowOff>59531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/>
      </xdr:nvSpPr>
      <xdr:spPr>
        <a:xfrm>
          <a:off x="261938" y="11358563"/>
          <a:ext cx="7453312" cy="78581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effectLst/>
              <a:latin typeface="+mn-lt"/>
              <a:ea typeface="+mn-ea"/>
              <a:cs typeface="+mn-cs"/>
            </a:rPr>
            <a:t>Le </a:t>
          </a:r>
          <a:r>
            <a:rPr lang="fr-FR" sz="1100" b="1">
              <a:effectLst/>
              <a:latin typeface="+mn-lt"/>
              <a:ea typeface="+mn-ea"/>
              <a:cs typeface="+mn-cs"/>
            </a:rPr>
            <a:t>solde d'opinion</a:t>
          </a:r>
          <a:r>
            <a:rPr lang="fr-FR" sz="1100">
              <a:effectLst/>
              <a:latin typeface="+mn-lt"/>
              <a:ea typeface="+mn-ea"/>
              <a:cs typeface="+mn-cs"/>
            </a:rPr>
            <a:t> est défini comme la différence entre la proportion de répondants ayant exprimé une opinion positive et la proportion de répondants ayant exprimé une opinion négative.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effectLst/>
              <a:latin typeface="+mn-lt"/>
              <a:ea typeface="+mn-ea"/>
              <a:cs typeface="+mn-cs"/>
            </a:rPr>
            <a:t>Ainsi, un signe négatif du solde d’opinion montre qu’il y a plus d’opinion négative  que de réponse positive et inversement. Plus le solde s’approche de zéro plus il a des répondants qui ont répondu pour la stabilité.</a:t>
          </a:r>
          <a:endParaRPr kumimoji="0" lang="fr-FR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119063</xdr:rowOff>
    </xdr:from>
    <xdr:to>
      <xdr:col>5</xdr:col>
      <xdr:colOff>0</xdr:colOff>
      <xdr:row>56</xdr:row>
      <xdr:rowOff>142877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250031</xdr:colOff>
      <xdr:row>24</xdr:row>
      <xdr:rowOff>23813</xdr:rowOff>
    </xdr:from>
    <xdr:to>
      <xdr:col>1</xdr:col>
      <xdr:colOff>250031</xdr:colOff>
      <xdr:row>39</xdr:row>
      <xdr:rowOff>11906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238125</xdr:colOff>
      <xdr:row>24</xdr:row>
      <xdr:rowOff>0</xdr:rowOff>
    </xdr:from>
    <xdr:to>
      <xdr:col>5</xdr:col>
      <xdr:colOff>1</xdr:colOff>
      <xdr:row>38</xdr:row>
      <xdr:rowOff>178593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119063</xdr:colOff>
      <xdr:row>56</xdr:row>
      <xdr:rowOff>166687</xdr:rowOff>
    </xdr:from>
    <xdr:to>
      <xdr:col>4</xdr:col>
      <xdr:colOff>940594</xdr:colOff>
      <xdr:row>61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/>
      </xdr:nvSpPr>
      <xdr:spPr>
        <a:xfrm>
          <a:off x="119063" y="11346656"/>
          <a:ext cx="7417594" cy="78581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effectLst/>
              <a:latin typeface="+mn-lt"/>
              <a:ea typeface="+mn-ea"/>
              <a:cs typeface="+mn-cs"/>
            </a:rPr>
            <a:t>Le </a:t>
          </a:r>
          <a:r>
            <a:rPr lang="fr-FR" sz="1100" b="1">
              <a:effectLst/>
              <a:latin typeface="+mn-lt"/>
              <a:ea typeface="+mn-ea"/>
              <a:cs typeface="+mn-cs"/>
            </a:rPr>
            <a:t>solde d'opinion</a:t>
          </a:r>
          <a:r>
            <a:rPr lang="fr-FR" sz="1100">
              <a:effectLst/>
              <a:latin typeface="+mn-lt"/>
              <a:ea typeface="+mn-ea"/>
              <a:cs typeface="+mn-cs"/>
            </a:rPr>
            <a:t> est défini comme la différence entre la proportion de répondants ayant exprimé une opinion positive et la proportion de répondants ayant exprimé une opinion négative.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effectLst/>
              <a:latin typeface="+mn-lt"/>
              <a:ea typeface="+mn-ea"/>
              <a:cs typeface="+mn-cs"/>
            </a:rPr>
            <a:t>Ainsi, un signe négatif du solde d’opinion montre qu’il y a plus d’opinion négative  que de réponse positive et inversement. Plus le solde s’approche de zéro plus il a des répondants qui ont répondu pour la stabilité.</a:t>
          </a:r>
          <a:endParaRPr kumimoji="0" lang="fr-FR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1013114</xdr:colOff>
      <xdr:row>35</xdr:row>
      <xdr:rowOff>17318</xdr:rowOff>
    </xdr:from>
    <xdr:to>
      <xdr:col>18</xdr:col>
      <xdr:colOff>206375</xdr:colOff>
      <xdr:row>48</xdr:row>
      <xdr:rowOff>127000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412749</xdr:colOff>
      <xdr:row>85</xdr:row>
      <xdr:rowOff>37522</xdr:rowOff>
    </xdr:from>
    <xdr:to>
      <xdr:col>19</xdr:col>
      <xdr:colOff>220807</xdr:colOff>
      <xdr:row>102</xdr:row>
      <xdr:rowOff>144318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1007270</xdr:colOff>
      <xdr:row>123</xdr:row>
      <xdr:rowOff>211933</xdr:rowOff>
    </xdr:from>
    <xdr:to>
      <xdr:col>17</xdr:col>
      <xdr:colOff>135732</xdr:colOff>
      <xdr:row>126</xdr:row>
      <xdr:rowOff>99220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ZoneTexte 1">
              <a:extLst>
                <a:ext uri="{FF2B5EF4-FFF2-40B4-BE49-F238E27FC236}">
                  <a16:creationId xmlns="" xmlns:a16="http://schemas.microsoft.com/office/drawing/2014/main" id="{00000000-0008-0000-0D00-000006000000}"/>
                </a:ext>
              </a:extLst>
            </xdr:cNvPr>
            <xdr:cNvSpPr txBox="1"/>
          </xdr:nvSpPr>
          <xdr:spPr>
            <a:xfrm>
              <a:off x="1816895" y="27501058"/>
              <a:ext cx="13111162" cy="515937"/>
            </a:xfrm>
            <a:prstGeom prst="rect">
              <a:avLst/>
            </a:prstGeom>
            <a:ln w="19050"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fr-FR" sz="1100" b="0" i="0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Pond</m:t>
                        </m:r>
                        <m:r>
                          <a:rPr lang="fr-FR" sz="1100" b="0" i="0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é</m:t>
                        </m:r>
                        <m:r>
                          <m:rPr>
                            <m:sty m:val="p"/>
                          </m:rPr>
                          <a:rPr lang="fr-FR" sz="1100" b="0" i="0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ration</m:t>
                        </m:r>
                      </m:e>
                      <m:sub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𝑖𝑡</m:t>
                        </m:r>
                      </m:sub>
                    </m:sSub>
                    <m:r>
                      <a:rPr lang="fr-FR" sz="1100" b="0" i="0" baseline="0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= </m:t>
                    </m:r>
                    <m:f>
                      <m:fPr>
                        <m:ctrlP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𝑉𝑎𝑙𝑒𝑢𝑟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𝐴𝑗𝑜𝑢𝑡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é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𝐵𝑟𝑢𝑡𝑒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𝑎𝑢𝑥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𝑝𝑟𝑖𝑥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𝑐𝑜𝑛𝑠𝑡𝑎𝑛𝑡𝑠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𝑑𝑒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𝑙𝑎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𝑏𝑟𝑎𝑛𝑐h𝑒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′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𝑎𝑐𝑡𝑖𝑣𝑖𝑡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é 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𝑝𝑜𝑢𝑟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sSup>
                          <m:sSupPr>
                            <m:ctrlPr>
                              <a:rPr lang="fr-FR" sz="1100" b="0" i="1" baseline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fr-FR" sz="1100" b="0" i="1" baseline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𝑙</m:t>
                            </m:r>
                          </m:e>
                          <m:sup>
                            <m:r>
                              <a:rPr lang="fr-FR" sz="1100" b="0" i="1" baseline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p>
                        </m:sSup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𝑎𝑛𝑛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é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(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 </m:t>
                        </m:r>
                      </m:num>
                      <m:den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𝑉𝑎𝑙𝑒𝑢𝑟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𝑎𝑗𝑜𝑢𝑡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é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𝑡𝑜𝑡𝑎𝑙𝑒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𝑑𝑒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sSup>
                          <m:sSupPr>
                            <m:ctrlPr>
                              <a:rPr lang="fr-FR" sz="1100" b="0" i="1" baseline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fr-FR" sz="1100" b="0" i="1" baseline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𝑙</m:t>
                            </m:r>
                          </m:e>
                          <m:sup>
                            <m:r>
                              <a:rPr lang="fr-FR" sz="1100" b="0" i="1" baseline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p>
                        </m:sSup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𝑎𝑛𝑛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é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(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fr-FR" sz="1100">
                <a:solidFill>
                  <a:schemeClr val="tx1"/>
                </a:solidFill>
                <a:latin typeface="+mn-lt"/>
                <a:ea typeface="+mn-ea"/>
                <a:cs typeface="+mn-cs"/>
              </a:endParaRPr>
            </a:p>
            <a:p>
              <a:endParaRPr lang="fr-FR" sz="1100" baseline="0">
                <a:solidFill>
                  <a:schemeClr val="tx1"/>
                </a:solidFill>
              </a:endParaRPr>
            </a:p>
            <a:p>
              <a:endParaRPr lang="fr-FR" sz="1100" baseline="0">
                <a:solidFill>
                  <a:schemeClr val="tx1"/>
                </a:solidFill>
              </a:endParaRPr>
            </a:p>
            <a:p>
              <a:endParaRPr lang="fr-FR" sz="1100" baseline="0">
                <a:solidFill>
                  <a:schemeClr val="tx1"/>
                </a:solidFill>
              </a:endParaRPr>
            </a:p>
            <a:p>
              <a:endParaRPr lang="fr-FR" sz="1100">
                <a:solidFill>
                  <a:schemeClr val="tx1"/>
                </a:solidFill>
              </a:endParaRPr>
            </a:p>
          </xdr:txBody>
        </xdr:sp>
      </mc:Choice>
      <mc:Fallback xmlns="">
        <xdr:sp macro="" textlink="">
          <xdr:nvSpPr>
            <xdr:cNvPr id="2" name="ZoneTexte 1">
              <a:extLst>
                <a:ext uri="{FF2B5EF4-FFF2-40B4-BE49-F238E27FC236}">
                  <a16:creationId xmlns="" xmlns:a16="http://schemas.microsoft.com/office/drawing/2014/main" xmlns:a14="http://schemas.microsoft.com/office/drawing/2010/main" id="{00000000-0008-0000-0D00-000006000000}"/>
                </a:ext>
              </a:extLst>
            </xdr:cNvPr>
            <xdr:cNvSpPr txBox="1"/>
          </xdr:nvSpPr>
          <xdr:spPr>
            <a:xfrm>
              <a:off x="1816895" y="27501058"/>
              <a:ext cx="13111162" cy="515937"/>
            </a:xfrm>
            <a:prstGeom prst="rect">
              <a:avLst/>
            </a:prstGeom>
            <a:ln w="19050"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FR" sz="11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fr-FR" sz="11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Pondération</a:t>
              </a:r>
              <a:r>
                <a:rPr lang="fr-FR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fr-FR" sz="11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𝑖𝑡= </a:t>
              </a:r>
              <a:r>
                <a:rPr lang="fr-FR" sz="110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 (𝑉𝑎𝑙𝑒𝑢𝑟 𝐴𝑗𝑜𝑢𝑡é𝑒 𝐵𝑟𝑢𝑡𝑒 </a:t>
              </a:r>
              <a:r>
                <a:rPr lang="fr-FR" sz="11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𝑎𝑢𝑥 𝑝𝑟𝑖𝑥 𝑐𝑜𝑛𝑠𝑡𝑎𝑛𝑡𝑠</a:t>
              </a:r>
              <a:r>
                <a:rPr lang="fr-FR" sz="11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fr-FR" sz="11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𝑑𝑒</a:t>
              </a:r>
              <a:r>
                <a:rPr lang="fr-FR" sz="110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fr-FR" sz="11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𝑙𝑎 </a:t>
              </a:r>
              <a:r>
                <a:rPr lang="fr-FR" sz="110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𝑏𝑟𝑎𝑛𝑐ℎ𝑒 𝑑′𝑎𝑐𝑡𝑖𝑣𝑖𝑡é </a:t>
              </a:r>
              <a:r>
                <a:rPr lang="fr-FR" sz="11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𝑖 𝑝𝑜𝑢𝑟 𝑙^′ 𝑎𝑛𝑛é𝑒 (𝑡) )/(𝑉𝑎𝑙𝑒𝑢𝑟 𝑎𝑗𝑜𝑢𝑡é𝑒 𝑡𝑜𝑡𝑎𝑙𝑒 𝑑𝑒 𝑙^′ 𝑎𝑛𝑛é𝑒 (𝑡))</a:t>
              </a:r>
              <a:endParaRPr lang="fr-FR" sz="1100">
                <a:solidFill>
                  <a:schemeClr val="tx1"/>
                </a:solidFill>
                <a:latin typeface="+mn-lt"/>
                <a:ea typeface="+mn-ea"/>
                <a:cs typeface="+mn-cs"/>
              </a:endParaRPr>
            </a:p>
            <a:p>
              <a:endParaRPr lang="fr-FR" sz="1100" baseline="0">
                <a:solidFill>
                  <a:schemeClr val="tx1"/>
                </a:solidFill>
              </a:endParaRPr>
            </a:p>
            <a:p>
              <a:endParaRPr lang="fr-FR" sz="1100" baseline="0">
                <a:solidFill>
                  <a:schemeClr val="tx1"/>
                </a:solidFill>
              </a:endParaRPr>
            </a:p>
            <a:p>
              <a:endParaRPr lang="fr-FR" sz="1100" baseline="0">
                <a:solidFill>
                  <a:schemeClr val="tx1"/>
                </a:solidFill>
              </a:endParaRPr>
            </a:p>
            <a:p>
              <a:endParaRPr lang="fr-FR" sz="1100">
                <a:solidFill>
                  <a:schemeClr val="tx1"/>
                </a:solidFill>
              </a:endParaRPr>
            </a:p>
          </xdr:txBody>
        </xdr:sp>
      </mc:Fallback>
    </mc:AlternateContent>
    <xdr:clientData/>
  </xdr:twoCellAnchor>
  <xdr:twoCellAnchor>
    <xdr:from>
      <xdr:col>1</xdr:col>
      <xdr:colOff>442912</xdr:colOff>
      <xdr:row>160</xdr:row>
      <xdr:rowOff>122278</xdr:rowOff>
    </xdr:from>
    <xdr:to>
      <xdr:col>17</xdr:col>
      <xdr:colOff>450394</xdr:colOff>
      <xdr:row>162</xdr:row>
      <xdr:rowOff>145259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>
              <a:extLst>
                <a:ext uri="{FF2B5EF4-FFF2-40B4-BE49-F238E27FC236}">
                  <a16:creationId xmlns="" xmlns:a16="http://schemas.microsoft.com/office/drawing/2014/main" id="{00000000-0008-0000-0D00-000007000000}"/>
                </a:ext>
              </a:extLst>
            </xdr:cNvPr>
            <xdr:cNvSpPr txBox="1"/>
          </xdr:nvSpPr>
          <xdr:spPr>
            <a:xfrm>
              <a:off x="1252537" y="35069503"/>
              <a:ext cx="13990182" cy="442081"/>
            </a:xfrm>
            <a:prstGeom prst="rect">
              <a:avLst/>
            </a:prstGeom>
            <a:ln w="19050"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fr-FR" sz="1100" b="0" i="0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Contribution</m:t>
                        </m:r>
                      </m:e>
                      <m:sub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𝑖𝑡</m:t>
                        </m:r>
                      </m:sub>
                    </m:sSub>
                    <m:r>
                      <a:rPr lang="fr-FR" sz="1100" b="0" i="0" baseline="0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= </m:t>
                    </m:r>
                    <m:f>
                      <m:fPr>
                        <m:ctrlP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𝑉𝑎𝑙𝑒𝑢𝑟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𝐴𝑗𝑜𝑢𝑡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é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𝐵𝑟𝑢𝑡𝑒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𝑎𝑢𝑥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𝑝𝑟𝑖𝑥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𝑐𝑜𝑛𝑠𝑡𝑎𝑛𝑡𝑠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𝑑𝑒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𝑙𝑎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𝑏𝑟𝑎𝑛𝑐h𝑒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′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𝑎𝑐𝑡𝑖𝑣𝑖𝑡</m:t>
                        </m:r>
                        <m:r>
                          <a:rPr lang="fr-FR" sz="110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é 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𝑝𝑜𝑢𝑟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sSup>
                          <m:sSupPr>
                            <m:ctrlPr>
                              <a:rPr lang="fr-FR" sz="1100" b="0" i="1" baseline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fr-FR" sz="1100" b="0" i="1" baseline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𝑙</m:t>
                            </m:r>
                          </m:e>
                          <m:sup>
                            <m:r>
                              <a:rPr lang="fr-FR" sz="1100" b="0" i="1" baseline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p>
                        </m:sSup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𝑎𝑛𝑛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é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(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 − 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𝑉𝑎𝑙𝑒𝑢𝑟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𝐴𝑗𝑜𝑢𝑡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é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𝐵𝑟𝑢𝑡𝑒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𝑎𝑢𝑥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𝑝𝑟𝑖𝑥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𝑐𝑜𝑛𝑠𝑡𝑎𝑛𝑡𝑠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𝑑𝑒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𝑙𝑎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𝑏𝑟𝑎𝑛𝑐h𝑒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sSup>
                          <m:sSupPr>
                            <m:ctrlPr>
                              <a:rPr lang="fr-FR" sz="110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fr-FR" sz="110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</m:t>
                            </m:r>
                          </m:e>
                          <m:sup>
                            <m:r>
                              <a:rPr lang="fr-FR" sz="110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p>
                        </m:sSup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𝑎𝑐𝑡𝑖𝑣𝑖𝑡</m:t>
                        </m:r>
                        <m:r>
                          <a:rPr lang="fr-FR" sz="11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é 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𝑝𝑜𝑢𝑟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sSup>
                          <m:sSupPr>
                            <m:ctrlPr>
                              <a:rPr lang="fr-FR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fr-FR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𝑙</m:t>
                            </m:r>
                          </m:e>
                          <m:sup>
                            <m:r>
                              <a:rPr lang="fr-FR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p>
                        </m:sSup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𝑎𝑛𝑛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é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(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−1)</m:t>
                        </m:r>
                      </m:num>
                      <m:den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𝑉𝑎𝑙𝑒𝑢𝑟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𝑎𝑗𝑜𝑢𝑡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é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𝑡𝑜𝑡𝑎𝑙𝑒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𝑑𝑒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sSup>
                          <m:sSupPr>
                            <m:ctrlPr>
                              <a:rPr lang="fr-FR" sz="1100" b="0" i="1" baseline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fr-FR" sz="1100" b="0" i="1" baseline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𝑙</m:t>
                            </m:r>
                          </m:e>
                          <m:sup>
                            <m:r>
                              <a:rPr lang="fr-FR" sz="1100" b="0" i="1" baseline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p>
                        </m:sSup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𝑎𝑛𝑛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é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(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  <m:r>
                          <a:rPr lang="fr-FR" sz="1100" b="0" i="1" baseline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)− 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𝑉𝑎𝑙𝑒𝑢𝑟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𝑎𝑗𝑜𝑢𝑡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é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𝑡𝑜𝑡𝑎𝑙𝑒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𝑑𝑒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sSup>
                          <m:sSupPr>
                            <m:ctrlPr>
                              <a:rPr lang="fr-FR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fr-FR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𝑙</m:t>
                            </m:r>
                          </m:e>
                          <m:sup>
                            <m:r>
                              <a:rPr lang="fr-FR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p>
                        </m:sSup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𝑎𝑛𝑛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é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(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  <m:r>
                          <a:rPr lang="fr-FR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−1)</m:t>
                        </m:r>
                      </m:den>
                    </m:f>
                  </m:oMath>
                </m:oMathPara>
              </a14:m>
              <a:endParaRPr lang="fr-FR" sz="1100">
                <a:solidFill>
                  <a:schemeClr val="tx1"/>
                </a:solidFill>
                <a:latin typeface="+mn-lt"/>
                <a:ea typeface="+mn-ea"/>
                <a:cs typeface="+mn-cs"/>
              </a:endParaRPr>
            </a:p>
            <a:p>
              <a:endParaRPr lang="fr-FR" sz="1100" baseline="0">
                <a:solidFill>
                  <a:schemeClr val="tx1"/>
                </a:solidFill>
              </a:endParaRPr>
            </a:p>
            <a:p>
              <a:endParaRPr lang="fr-FR" sz="1100" baseline="0">
                <a:solidFill>
                  <a:schemeClr val="tx1"/>
                </a:solidFill>
              </a:endParaRPr>
            </a:p>
            <a:p>
              <a:endParaRPr lang="fr-FR" sz="1100" baseline="0">
                <a:solidFill>
                  <a:schemeClr val="tx1"/>
                </a:solidFill>
              </a:endParaRPr>
            </a:p>
            <a:p>
              <a:endParaRPr lang="fr-FR" sz="1100">
                <a:solidFill>
                  <a:schemeClr val="tx1"/>
                </a:solidFill>
              </a:endParaRPr>
            </a:p>
          </xdr:txBody>
        </xdr:sp>
      </mc:Choice>
      <mc:Fallback xmlns="">
        <xdr:sp macro="" textlink="">
          <xdr:nvSpPr>
            <xdr:cNvPr id="3" name="ZoneTexte 2">
              <a:extLst>
                <a:ext uri="{FF2B5EF4-FFF2-40B4-BE49-F238E27FC236}">
                  <a16:creationId xmlns="" xmlns:a16="http://schemas.microsoft.com/office/drawing/2014/main" xmlns:a14="http://schemas.microsoft.com/office/drawing/2010/main" id="{00000000-0008-0000-0D00-000007000000}"/>
                </a:ext>
              </a:extLst>
            </xdr:cNvPr>
            <xdr:cNvSpPr txBox="1"/>
          </xdr:nvSpPr>
          <xdr:spPr>
            <a:xfrm>
              <a:off x="1252537" y="35069503"/>
              <a:ext cx="13990182" cy="442081"/>
            </a:xfrm>
            <a:prstGeom prst="rect">
              <a:avLst/>
            </a:prstGeom>
            <a:ln w="19050"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FR" sz="11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Contribution</a:t>
              </a:r>
              <a:r>
                <a:rPr lang="fr-FR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fr-FR" sz="11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𝑖𝑡= </a:t>
              </a:r>
              <a:r>
                <a:rPr lang="fr-FR" sz="110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 (𝑉𝑎𝑙𝑒𝑢𝑟 𝐴𝑗𝑜𝑢𝑡é𝑒 𝐵𝑟𝑢𝑡𝑒 </a:t>
              </a:r>
              <a:r>
                <a:rPr lang="fr-FR" sz="11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𝑎𝑢𝑥 𝑝𝑟𝑖𝑥 𝑐𝑜𝑛𝑠𝑡𝑎𝑛𝑡𝑠</a:t>
              </a:r>
              <a:r>
                <a:rPr lang="fr-FR" sz="11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fr-FR" sz="11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𝑑𝑒</a:t>
              </a:r>
              <a:r>
                <a:rPr lang="fr-FR" sz="110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fr-FR" sz="11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𝑙𝑎 </a:t>
              </a:r>
              <a:r>
                <a:rPr lang="fr-FR" sz="110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𝑏𝑟𝑎𝑛𝑐ℎ𝑒 𝑑′𝑎𝑐𝑡𝑖𝑣𝑖𝑡é </a:t>
              </a:r>
              <a:r>
                <a:rPr lang="fr-FR" sz="11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𝑖 𝑝𝑜𝑢𝑟 𝑙^′ 𝑎𝑛𝑛é𝑒 (𝑡) − </a:t>
              </a:r>
              <a:r>
                <a:rPr lang="fr-FR" sz="11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𝑉𝑎𝑙𝑒𝑢𝑟 𝐴𝑗𝑜𝑢𝑡é𝑒 𝐵𝑟𝑢𝑡𝑒 𝑎𝑢𝑥 𝑝𝑟𝑖𝑥 𝑐𝑜𝑛𝑠𝑡𝑎𝑛𝑡𝑠</a:t>
              </a:r>
              <a:r>
                <a:rPr lang="fr-FR" sz="11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𝑑𝑒 𝑙𝑎</a:t>
              </a:r>
              <a:r>
                <a:rPr lang="fr-FR" sz="11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𝑏𝑟𝑎𝑛𝑐ℎ𝑒 𝑑^′ 𝑎𝑐𝑡𝑖𝑣𝑖𝑡é </a:t>
              </a:r>
              <a:r>
                <a:rPr lang="fr-FR" sz="11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 𝑝𝑜𝑢𝑟 𝑙^′ 𝑎𝑛𝑛é𝑒 (𝑡−1)</a:t>
              </a:r>
              <a:r>
                <a:rPr lang="fr-FR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fr-FR" sz="11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𝑉𝑎𝑙𝑒𝑢𝑟 𝑎𝑗𝑜𝑢𝑡é𝑒 𝑡𝑜𝑡𝑎𝑙𝑒 𝑑𝑒 𝑙^′ 𝑎𝑛𝑛é𝑒 (𝑡)− </a:t>
              </a:r>
              <a:r>
                <a:rPr lang="fr-FR" sz="11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𝑉𝑎𝑙𝑒𝑢𝑟 𝑎𝑗𝑜𝑢𝑡é𝑒 𝑡𝑜𝑡𝑎𝑙𝑒 𝑑𝑒 𝑙^′ 𝑎𝑛𝑛é𝑒 (𝑡−1)</a:t>
              </a:r>
              <a:r>
                <a:rPr lang="fr-FR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fr-FR" sz="1100">
                <a:solidFill>
                  <a:schemeClr val="tx1"/>
                </a:solidFill>
                <a:latin typeface="+mn-lt"/>
                <a:ea typeface="+mn-ea"/>
                <a:cs typeface="+mn-cs"/>
              </a:endParaRPr>
            </a:p>
            <a:p>
              <a:endParaRPr lang="fr-FR" sz="1100" baseline="0">
                <a:solidFill>
                  <a:schemeClr val="tx1"/>
                </a:solidFill>
              </a:endParaRPr>
            </a:p>
            <a:p>
              <a:endParaRPr lang="fr-FR" sz="1100" baseline="0">
                <a:solidFill>
                  <a:schemeClr val="tx1"/>
                </a:solidFill>
              </a:endParaRPr>
            </a:p>
            <a:p>
              <a:endParaRPr lang="fr-FR" sz="1100" baseline="0">
                <a:solidFill>
                  <a:schemeClr val="tx1"/>
                </a:solidFill>
              </a:endParaRPr>
            </a:p>
            <a:p>
              <a:endParaRPr lang="fr-FR" sz="1100">
                <a:solidFill>
                  <a:schemeClr val="tx1"/>
                </a:solidFill>
              </a:endParaRP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89210" name="Group 17">
          <a:extLst>
            <a:ext uri="{FF2B5EF4-FFF2-40B4-BE49-F238E27FC236}">
              <a16:creationId xmlns:a16="http://schemas.microsoft.com/office/drawing/2014/main" xmlns="" id="{00000000-0008-0000-0B00-00007A5C0100}"/>
            </a:ext>
          </a:extLst>
        </xdr:cNvPr>
        <xdr:cNvGrpSpPr>
          <a:grpSpLocks/>
        </xdr:cNvGrpSpPr>
      </xdr:nvGrpSpPr>
      <xdr:grpSpPr bwMode="auto">
        <a:xfrm>
          <a:off x="0" y="0"/>
          <a:ext cx="5075464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xmlns="" id="{00000000-0008-0000-0B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3591749408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89214" name="Image 2">
            <a:extLst>
              <a:ext uri="{FF2B5EF4-FFF2-40B4-BE49-F238E27FC236}">
                <a16:creationId xmlns:a16="http://schemas.microsoft.com/office/drawing/2014/main" xmlns="" id="{00000000-0008-0000-0B00-00007E5C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81017" name="Group 17">
          <a:extLst>
            <a:ext uri="{FF2B5EF4-FFF2-40B4-BE49-F238E27FC236}">
              <a16:creationId xmlns:a16="http://schemas.microsoft.com/office/drawing/2014/main" xmlns="" id="{00000000-0008-0000-0C00-0000793C0100}"/>
            </a:ext>
          </a:extLst>
        </xdr:cNvPr>
        <xdr:cNvGrpSpPr>
          <a:grpSpLocks/>
        </xdr:cNvGrpSpPr>
      </xdr:nvGrpSpPr>
      <xdr:grpSpPr bwMode="auto">
        <a:xfrm>
          <a:off x="0" y="0"/>
          <a:ext cx="4964906" cy="0"/>
          <a:chOff x="-32" y="-636"/>
          <a:chExt cx="20160" cy="268"/>
        </a:xfrm>
      </xdr:grpSpPr>
      <xdr:sp macro="" textlink="">
        <xdr:nvSpPr>
          <xdr:cNvPr id="4" name="Texte 1">
            <a:extLst>
              <a:ext uri="{FF2B5EF4-FFF2-40B4-BE49-F238E27FC236}">
                <a16:creationId xmlns:a16="http://schemas.microsoft.com/office/drawing/2014/main" xmlns="" id="{00000000-0008-0000-0C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37959019543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81022" name="Image 2">
            <a:extLst>
              <a:ext uri="{FF2B5EF4-FFF2-40B4-BE49-F238E27FC236}">
                <a16:creationId xmlns:a16="http://schemas.microsoft.com/office/drawing/2014/main" xmlns="" id="{00000000-0008-0000-0C00-00007E3C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0</xdr:row>
      <xdr:rowOff>0</xdr:rowOff>
    </xdr:to>
    <xdr:grpSp>
      <xdr:nvGrpSpPr>
        <xdr:cNvPr id="99450" name="Group 17">
          <a:extLst>
            <a:ext uri="{FF2B5EF4-FFF2-40B4-BE49-F238E27FC236}">
              <a16:creationId xmlns:a16="http://schemas.microsoft.com/office/drawing/2014/main" xmlns="" id="{00000000-0008-0000-0F00-00007A840100}"/>
            </a:ext>
          </a:extLst>
        </xdr:cNvPr>
        <xdr:cNvGrpSpPr>
          <a:grpSpLocks/>
        </xdr:cNvGrpSpPr>
      </xdr:nvGrpSpPr>
      <xdr:grpSpPr bwMode="auto">
        <a:xfrm>
          <a:off x="0" y="0"/>
          <a:ext cx="5154083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xmlns="" id="{00000000-0008-0000-0F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5603714905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99454" name="Image 2">
            <a:extLst>
              <a:ext uri="{FF2B5EF4-FFF2-40B4-BE49-F238E27FC236}">
                <a16:creationId xmlns:a16="http://schemas.microsoft.com/office/drawing/2014/main" xmlns="" id="{00000000-0008-0000-0F00-00007E84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0</xdr:rowOff>
    </xdr:to>
    <xdr:grpSp>
      <xdr:nvGrpSpPr>
        <xdr:cNvPr id="102523" name="Group 17">
          <a:extLst>
            <a:ext uri="{FF2B5EF4-FFF2-40B4-BE49-F238E27FC236}">
              <a16:creationId xmlns:a16="http://schemas.microsoft.com/office/drawing/2014/main" xmlns="" id="{00000000-0008-0000-1000-00007B900100}"/>
            </a:ext>
          </a:extLst>
        </xdr:cNvPr>
        <xdr:cNvGrpSpPr>
          <a:grpSpLocks/>
        </xdr:cNvGrpSpPr>
      </xdr:nvGrpSpPr>
      <xdr:grpSpPr bwMode="auto">
        <a:xfrm>
          <a:off x="0" y="0"/>
          <a:ext cx="5391727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xmlns="" id="{00000000-0008-0000-1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524056775655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02526" name="Image 2">
            <a:extLst>
              <a:ext uri="{FF2B5EF4-FFF2-40B4-BE49-F238E27FC236}">
                <a16:creationId xmlns:a16="http://schemas.microsoft.com/office/drawing/2014/main" xmlns="" id="{00000000-0008-0000-1000-00007E90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0</xdr:row>
      <xdr:rowOff>0</xdr:rowOff>
    </xdr:to>
    <xdr:grpSp>
      <xdr:nvGrpSpPr>
        <xdr:cNvPr id="2196" name="Group 17">
          <a:extLst>
            <a:ext uri="{FF2B5EF4-FFF2-40B4-BE49-F238E27FC236}">
              <a16:creationId xmlns:a16="http://schemas.microsoft.com/office/drawing/2014/main" xmlns="" id="{00000000-0008-0000-1100-000094080000}"/>
            </a:ext>
          </a:extLst>
        </xdr:cNvPr>
        <xdr:cNvGrpSpPr>
          <a:grpSpLocks/>
        </xdr:cNvGrpSpPr>
      </xdr:nvGrpSpPr>
      <xdr:grpSpPr bwMode="auto">
        <a:xfrm>
          <a:off x="0" y="0"/>
          <a:ext cx="6026944" cy="0"/>
          <a:chOff x="-32" y="-636"/>
          <a:chExt cx="20160" cy="268"/>
        </a:xfrm>
      </xdr:grpSpPr>
      <xdr:sp macro="" textlink="">
        <xdr:nvSpPr>
          <xdr:cNvPr id="2067" name="Texte 1">
            <a:extLst>
              <a:ext uri="{FF2B5EF4-FFF2-40B4-BE49-F238E27FC236}">
                <a16:creationId xmlns:a16="http://schemas.microsoft.com/office/drawing/2014/main" xmlns="" id="{00000000-0008-0000-1100-000013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323311133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199" name="Image 2">
            <a:extLst>
              <a:ext uri="{FF2B5EF4-FFF2-40B4-BE49-F238E27FC236}">
                <a16:creationId xmlns:a16="http://schemas.microsoft.com/office/drawing/2014/main" xmlns="" id="{00000000-0008-0000-1100-000097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0</xdr:row>
          <xdr:rowOff>0</xdr:rowOff>
        </xdr:from>
        <xdr:to>
          <xdr:col>11</xdr:col>
          <xdr:colOff>419100</xdr:colOff>
          <xdr:row>0</xdr:row>
          <xdr:rowOff>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xmlns="" id="{00000000-0008-0000-1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228600</xdr:colOff>
          <xdr:row>0</xdr:row>
          <xdr:rowOff>0</xdr:rowOff>
        </xdr:from>
        <xdr:to>
          <xdr:col>15</xdr:col>
          <xdr:colOff>19050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xmlns="" id="{00000000-0008-0000-1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0</xdr:row>
          <xdr:rowOff>0</xdr:rowOff>
        </xdr:from>
        <xdr:to>
          <xdr:col>14</xdr:col>
          <xdr:colOff>104775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xmlns="" id="{00000000-0008-0000-1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14</xdr:col>
          <xdr:colOff>95250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xmlns="" id="{00000000-0008-0000-1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0</xdr:row>
          <xdr:rowOff>0</xdr:rowOff>
        </xdr:from>
        <xdr:to>
          <xdr:col>14</xdr:col>
          <xdr:colOff>76200</xdr:colOff>
          <xdr:row>0</xdr:row>
          <xdr:rowOff>0</xdr:rowOff>
        </xdr:to>
        <xdr:sp macro="" textlink="">
          <xdr:nvSpPr>
            <xdr:cNvPr id="2071" name="Object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xmlns="" id="{00000000-0008-0000-1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0</xdr:row>
          <xdr:rowOff>0</xdr:rowOff>
        </xdr:from>
        <xdr:to>
          <xdr:col>15</xdr:col>
          <xdr:colOff>19050</xdr:colOff>
          <xdr:row>0</xdr:row>
          <xdr:rowOff>0</xdr:rowOff>
        </xdr:to>
        <xdr:sp macro="" textlink="">
          <xdr:nvSpPr>
            <xdr:cNvPr id="2072" name="Object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xmlns="" id="{00000000-0008-0000-1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14</xdr:col>
          <xdr:colOff>19050</xdr:colOff>
          <xdr:row>0</xdr:row>
          <xdr:rowOff>0</xdr:rowOff>
        </xdr:to>
        <xdr:sp macro="" textlink="">
          <xdr:nvSpPr>
            <xdr:cNvPr id="2073" name="Object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xmlns="" id="{00000000-0008-0000-1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0</xdr:row>
      <xdr:rowOff>0</xdr:rowOff>
    </xdr:to>
    <xdr:grpSp>
      <xdr:nvGrpSpPr>
        <xdr:cNvPr id="107643" name="Group 17">
          <a:extLst>
            <a:ext uri="{FF2B5EF4-FFF2-40B4-BE49-F238E27FC236}">
              <a16:creationId xmlns:a16="http://schemas.microsoft.com/office/drawing/2014/main" xmlns="" id="{00000000-0008-0000-1200-00007BA40100}"/>
            </a:ext>
          </a:extLst>
        </xdr:cNvPr>
        <xdr:cNvGrpSpPr>
          <a:grpSpLocks/>
        </xdr:cNvGrpSpPr>
      </xdr:nvGrpSpPr>
      <xdr:grpSpPr bwMode="auto">
        <a:xfrm>
          <a:off x="0" y="0"/>
          <a:ext cx="6521245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xmlns="" id="{00000000-0008-0000-12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3347309743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07646" name="Image 2">
            <a:extLst>
              <a:ext uri="{FF2B5EF4-FFF2-40B4-BE49-F238E27FC236}">
                <a16:creationId xmlns:a16="http://schemas.microsoft.com/office/drawing/2014/main" xmlns="" id="{00000000-0008-0000-1200-00007EA4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0</xdr:colOff>
      <xdr:row>0</xdr:row>
      <xdr:rowOff>0</xdr:rowOff>
    </xdr:to>
    <xdr:grpSp>
      <xdr:nvGrpSpPr>
        <xdr:cNvPr id="110715" name="Group 17">
          <a:extLst>
            <a:ext uri="{FF2B5EF4-FFF2-40B4-BE49-F238E27FC236}">
              <a16:creationId xmlns:a16="http://schemas.microsoft.com/office/drawing/2014/main" xmlns="" id="{00000000-0008-0000-1300-00007BB00100}"/>
            </a:ext>
          </a:extLst>
        </xdr:cNvPr>
        <xdr:cNvGrpSpPr>
          <a:grpSpLocks/>
        </xdr:cNvGrpSpPr>
      </xdr:nvGrpSpPr>
      <xdr:grpSpPr bwMode="auto">
        <a:xfrm>
          <a:off x="0" y="0"/>
          <a:ext cx="6162675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xmlns="" id="{00000000-0008-0000-13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7693420170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10718" name="Image 2">
            <a:extLst>
              <a:ext uri="{FF2B5EF4-FFF2-40B4-BE49-F238E27FC236}">
                <a16:creationId xmlns:a16="http://schemas.microsoft.com/office/drawing/2014/main" xmlns="" id="{00000000-0008-0000-1300-00007EB0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0</xdr:colOff>
      <xdr:row>0</xdr:row>
      <xdr:rowOff>0</xdr:rowOff>
    </xdr:to>
    <xdr:grpSp>
      <xdr:nvGrpSpPr>
        <xdr:cNvPr id="113787" name="Group 17">
          <a:extLst>
            <a:ext uri="{FF2B5EF4-FFF2-40B4-BE49-F238E27FC236}">
              <a16:creationId xmlns:a16="http://schemas.microsoft.com/office/drawing/2014/main" xmlns="" id="{00000000-0008-0000-1400-00007BBC0100}"/>
            </a:ext>
          </a:extLst>
        </xdr:cNvPr>
        <xdr:cNvGrpSpPr>
          <a:grpSpLocks/>
        </xdr:cNvGrpSpPr>
      </xdr:nvGrpSpPr>
      <xdr:grpSpPr bwMode="auto">
        <a:xfrm>
          <a:off x="0" y="0"/>
          <a:ext cx="6036469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xmlns="" id="{00000000-0008-0000-14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981408245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13790" name="Image 2">
            <a:extLst>
              <a:ext uri="{FF2B5EF4-FFF2-40B4-BE49-F238E27FC236}">
                <a16:creationId xmlns:a16="http://schemas.microsoft.com/office/drawing/2014/main" xmlns="" id="{00000000-0008-0000-1400-00007EBC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0</xdr:colOff>
      <xdr:row>0</xdr:row>
      <xdr:rowOff>0</xdr:rowOff>
    </xdr:to>
    <xdr:grpSp>
      <xdr:nvGrpSpPr>
        <xdr:cNvPr id="116878" name="Group 17">
          <a:extLst>
            <a:ext uri="{FF2B5EF4-FFF2-40B4-BE49-F238E27FC236}">
              <a16:creationId xmlns:a16="http://schemas.microsoft.com/office/drawing/2014/main" xmlns="" id="{00000000-0008-0000-1500-00008EC80100}"/>
            </a:ext>
          </a:extLst>
        </xdr:cNvPr>
        <xdr:cNvGrpSpPr>
          <a:grpSpLocks/>
        </xdr:cNvGrpSpPr>
      </xdr:nvGrpSpPr>
      <xdr:grpSpPr bwMode="auto">
        <a:xfrm>
          <a:off x="0" y="0"/>
          <a:ext cx="6869206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xmlns="" id="{00000000-0008-0000-15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7645944333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16883" name="Image 2">
            <a:extLst>
              <a:ext uri="{FF2B5EF4-FFF2-40B4-BE49-F238E27FC236}">
                <a16:creationId xmlns:a16="http://schemas.microsoft.com/office/drawing/2014/main" xmlns="" id="{00000000-0008-0000-1500-000093C8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0</xdr:row>
      <xdr:rowOff>0</xdr:rowOff>
    </xdr:to>
    <xdr:grpSp>
      <xdr:nvGrpSpPr>
        <xdr:cNvPr id="120955" name="Group 17">
          <a:extLst>
            <a:ext uri="{FF2B5EF4-FFF2-40B4-BE49-F238E27FC236}">
              <a16:creationId xmlns:a16="http://schemas.microsoft.com/office/drawing/2014/main" xmlns="" id="{00000000-0008-0000-1600-00007BD80100}"/>
            </a:ext>
          </a:extLst>
        </xdr:cNvPr>
        <xdr:cNvGrpSpPr>
          <a:grpSpLocks/>
        </xdr:cNvGrpSpPr>
      </xdr:nvGrpSpPr>
      <xdr:grpSpPr bwMode="auto">
        <a:xfrm>
          <a:off x="0" y="0"/>
          <a:ext cx="5412921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xmlns="" id="{00000000-0008-0000-16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2496264870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20958" name="Image 2">
            <a:extLst>
              <a:ext uri="{FF2B5EF4-FFF2-40B4-BE49-F238E27FC236}">
                <a16:creationId xmlns:a16="http://schemas.microsoft.com/office/drawing/2014/main" xmlns="" id="{00000000-0008-0000-1600-00007ED8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0</xdr:row>
      <xdr:rowOff>0</xdr:rowOff>
    </xdr:to>
    <xdr:grpSp>
      <xdr:nvGrpSpPr>
        <xdr:cNvPr id="77965" name="Group 17">
          <a:extLst>
            <a:ext uri="{FF2B5EF4-FFF2-40B4-BE49-F238E27FC236}">
              <a16:creationId xmlns:a16="http://schemas.microsoft.com/office/drawing/2014/main" xmlns="" id="{00000000-0008-0000-1700-00008D300100}"/>
            </a:ext>
          </a:extLst>
        </xdr:cNvPr>
        <xdr:cNvGrpSpPr>
          <a:grpSpLocks/>
        </xdr:cNvGrpSpPr>
      </xdr:nvGrpSpPr>
      <xdr:grpSpPr bwMode="auto">
        <a:xfrm>
          <a:off x="0" y="0"/>
          <a:ext cx="5848350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xmlns="" id="{00000000-0008-0000-17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65079813980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77971" name="Image 2">
            <a:extLst>
              <a:ext uri="{FF2B5EF4-FFF2-40B4-BE49-F238E27FC236}">
                <a16:creationId xmlns:a16="http://schemas.microsoft.com/office/drawing/2014/main" xmlns="" id="{00000000-0008-0000-1700-00009330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0</xdr:colOff>
      <xdr:row>0</xdr:row>
      <xdr:rowOff>0</xdr:rowOff>
    </xdr:to>
    <xdr:grpSp>
      <xdr:nvGrpSpPr>
        <xdr:cNvPr id="127098" name="Group 17">
          <a:extLst>
            <a:ext uri="{FF2B5EF4-FFF2-40B4-BE49-F238E27FC236}">
              <a16:creationId xmlns:a16="http://schemas.microsoft.com/office/drawing/2014/main" xmlns="" id="{00000000-0008-0000-1800-00007AF00100}"/>
            </a:ext>
          </a:extLst>
        </xdr:cNvPr>
        <xdr:cNvGrpSpPr>
          <a:grpSpLocks/>
        </xdr:cNvGrpSpPr>
      </xdr:nvGrpSpPr>
      <xdr:grpSpPr bwMode="auto">
        <a:xfrm>
          <a:off x="0" y="0"/>
          <a:ext cx="7048500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xmlns="" id="{00000000-0008-0000-18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64089887055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27102" name="Image 2">
            <a:extLst>
              <a:ext uri="{FF2B5EF4-FFF2-40B4-BE49-F238E27FC236}">
                <a16:creationId xmlns:a16="http://schemas.microsoft.com/office/drawing/2014/main" xmlns="" id="{00000000-0008-0000-1800-00007EF0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0</xdr:row>
      <xdr:rowOff>0</xdr:rowOff>
    </xdr:to>
    <xdr:grpSp>
      <xdr:nvGrpSpPr>
        <xdr:cNvPr id="145529" name="Group 17">
          <a:extLst>
            <a:ext uri="{FF2B5EF4-FFF2-40B4-BE49-F238E27FC236}">
              <a16:creationId xmlns:a16="http://schemas.microsoft.com/office/drawing/2014/main" xmlns="" id="{00000000-0008-0000-1C00-000079380200}"/>
            </a:ext>
          </a:extLst>
        </xdr:cNvPr>
        <xdr:cNvGrpSpPr>
          <a:grpSpLocks/>
        </xdr:cNvGrpSpPr>
      </xdr:nvGrpSpPr>
      <xdr:grpSpPr bwMode="auto">
        <a:xfrm>
          <a:off x="0" y="0"/>
          <a:ext cx="6068786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xmlns="" id="{00000000-0008-0000-1C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8720153883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45534" name="Image 2">
            <a:extLst>
              <a:ext uri="{FF2B5EF4-FFF2-40B4-BE49-F238E27FC236}">
                <a16:creationId xmlns:a16="http://schemas.microsoft.com/office/drawing/2014/main" xmlns="" id="{00000000-0008-0000-1C00-00007E3802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148601" name="Group 17">
          <a:extLst>
            <a:ext uri="{FF2B5EF4-FFF2-40B4-BE49-F238E27FC236}">
              <a16:creationId xmlns:a16="http://schemas.microsoft.com/office/drawing/2014/main" xmlns="" id="{00000000-0008-0000-1D00-000079440200}"/>
            </a:ext>
          </a:extLst>
        </xdr:cNvPr>
        <xdr:cNvGrpSpPr>
          <a:grpSpLocks/>
        </xdr:cNvGrpSpPr>
      </xdr:nvGrpSpPr>
      <xdr:grpSpPr bwMode="auto">
        <a:xfrm>
          <a:off x="0" y="0"/>
          <a:ext cx="5497286" cy="0"/>
          <a:chOff x="-32" y="-636"/>
          <a:chExt cx="20160" cy="268"/>
        </a:xfrm>
      </xdr:grpSpPr>
      <xdr:sp macro="" textlink="">
        <xdr:nvSpPr>
          <xdr:cNvPr id="3" name="Texte 1">
            <a:extLst>
              <a:ext uri="{FF2B5EF4-FFF2-40B4-BE49-F238E27FC236}">
                <a16:creationId xmlns:a16="http://schemas.microsoft.com/office/drawing/2014/main" xmlns="" id="{00000000-0008-0000-1D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60843708343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48606" name="Image 2">
            <a:extLst>
              <a:ext uri="{FF2B5EF4-FFF2-40B4-BE49-F238E27FC236}">
                <a16:creationId xmlns:a16="http://schemas.microsoft.com/office/drawing/2014/main" xmlns="" id="{00000000-0008-0000-1D00-00007E4402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0</xdr:rowOff>
    </xdr:to>
    <xdr:grpSp>
      <xdr:nvGrpSpPr>
        <xdr:cNvPr id="142459" name="Group 17">
          <a:extLst>
            <a:ext uri="{FF2B5EF4-FFF2-40B4-BE49-F238E27FC236}">
              <a16:creationId xmlns:a16="http://schemas.microsoft.com/office/drawing/2014/main" xmlns="" id="{00000000-0008-0000-1E00-00007B2C0200}"/>
            </a:ext>
          </a:extLst>
        </xdr:cNvPr>
        <xdr:cNvGrpSpPr>
          <a:grpSpLocks/>
        </xdr:cNvGrpSpPr>
      </xdr:nvGrpSpPr>
      <xdr:grpSpPr bwMode="auto">
        <a:xfrm>
          <a:off x="0" y="0"/>
          <a:ext cx="6143625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xmlns="" id="{00000000-0008-0000-1E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8702282595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42462" name="Image 2">
            <a:extLst>
              <a:ext uri="{FF2B5EF4-FFF2-40B4-BE49-F238E27FC236}">
                <a16:creationId xmlns:a16="http://schemas.microsoft.com/office/drawing/2014/main" xmlns="" id="{00000000-0008-0000-1E00-00007E2C02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0</xdr:row>
      <xdr:rowOff>0</xdr:rowOff>
    </xdr:to>
    <xdr:grpSp>
      <xdr:nvGrpSpPr>
        <xdr:cNvPr id="151674" name="Group 17">
          <a:extLst>
            <a:ext uri="{FF2B5EF4-FFF2-40B4-BE49-F238E27FC236}">
              <a16:creationId xmlns:a16="http://schemas.microsoft.com/office/drawing/2014/main" xmlns="" id="{00000000-0008-0000-1F00-00007A500200}"/>
            </a:ext>
          </a:extLst>
        </xdr:cNvPr>
        <xdr:cNvGrpSpPr>
          <a:grpSpLocks/>
        </xdr:cNvGrpSpPr>
      </xdr:nvGrpSpPr>
      <xdr:grpSpPr bwMode="auto">
        <a:xfrm>
          <a:off x="0" y="0"/>
          <a:ext cx="6560344" cy="0"/>
          <a:chOff x="-32" y="-636"/>
          <a:chExt cx="20160" cy="268"/>
        </a:xfrm>
      </xdr:grpSpPr>
      <xdr:sp macro="" textlink="">
        <xdr:nvSpPr>
          <xdr:cNvPr id="5" name="Texte 1">
            <a:extLst>
              <a:ext uri="{FF2B5EF4-FFF2-40B4-BE49-F238E27FC236}">
                <a16:creationId xmlns:a16="http://schemas.microsoft.com/office/drawing/2014/main" xmlns="" id="{00000000-0008-0000-1F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5641050270" y="0"/>
            <a:ext cx="2016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1">
              <a:defRPr sz="1000"/>
            </a:pPr>
            <a:r>
              <a:rPr lang="fr-FR" sz="1200" b="0" i="0" strike="noStrike">
                <a:solidFill>
                  <a:srgbClr val="000000"/>
                </a:solidFill>
                <a:latin typeface="Arial"/>
                <a:cs typeface="Arial"/>
              </a:rPr>
              <a:t>    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fr-FR" sz="1400" b="1" i="0" strike="noStrike">
                <a:solidFill>
                  <a:srgbClr val="000000"/>
                </a:solidFill>
                <a:latin typeface="Arial"/>
                <a:cs typeface="Arial"/>
              </a:rPr>
              <a:t>ÉlÉments de conjoncture À fin JUIN 2004</a:t>
            </a: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fr-FR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51678" name="Image 2">
            <a:extLst>
              <a:ext uri="{FF2B5EF4-FFF2-40B4-BE49-F238E27FC236}">
                <a16:creationId xmlns:a16="http://schemas.microsoft.com/office/drawing/2014/main" xmlns="" id="{00000000-0008-0000-1F00-00007E5002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160" y="-608"/>
            <a:ext cx="4716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BE%20Madagascar%20N&#176;5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verture"/>
      <sheetName val="Note"/>
      <sheetName val="ABREV"/>
      <sheetName val="Liste"/>
      <sheetName val="Contact"/>
      <sheetName val="méta"/>
      <sheetName val="SortieMacro"/>
      <sheetName val="Sortie conj prod"/>
      <sheetName val="Sortie conj prix"/>
      <sheetName val="Sortie conj emploi"/>
      <sheetName val="Sortie conj clim"/>
      <sheetName val="Sortie_CN1"/>
      <sheetName val="Sortie_CN11"/>
      <sheetName val="Sortie_CN2"/>
      <sheetName val="Sortie_CNT3"/>
      <sheetName val="Sortietissuindustriel"/>
      <sheetName val="SortieIPI"/>
      <sheetName val="SortieIPI11102024"/>
      <sheetName val="SortieIPC"/>
      <sheetName val="SortieIPCgliss"/>
      <sheetName val="SortieEtab"/>
      <sheetName val="SortieEtab secteur"/>
      <sheetName val="SortieCarb"/>
      <sheetName val="SortiePrixCarb"/>
      <sheetName val="SortieElec"/>
      <sheetName val="SortieEau"/>
      <sheetName val="Sortieferr"/>
      <sheetName val="Sortiefretaerien"/>
      <sheetName val="Sortiepaxaerien"/>
      <sheetName val="SortieCNAPS"/>
      <sheetName val="SortieEmp"/>
      <sheetName val="Sortieimma"/>
      <sheetName val="SortieOGTrec"/>
      <sheetName val="SortieOGTdep"/>
      <sheetName val="SortieMoney"/>
      <sheetName val="Sortieexport"/>
      <sheetName val="Sortieimport"/>
      <sheetName val="Sortietourisme"/>
      <sheetName val="SortiePrixinter"/>
      <sheetName val=" SortieBilanannuel"/>
      <sheetName val="SaisieBilan"/>
      <sheetName val="SaisieMacro"/>
      <sheetName val="SaisieIPC"/>
      <sheetName val="SaisieIPI"/>
      <sheetName val="SaisieElec"/>
      <sheetName val="SaisieEau"/>
      <sheetName val="SaisieCarb"/>
      <sheetName val="SaisiePrixCarb"/>
      <sheetName val="SaisieEtab"/>
      <sheetName val="Saisieferr"/>
      <sheetName val="Saisiefretaerien"/>
      <sheetName val="Saisiepaxaerien"/>
      <sheetName val="SaisieCNAPS"/>
      <sheetName val="SaisieOMEF"/>
      <sheetName val="Saisieimma"/>
      <sheetName val="SaisieTOFE"/>
      <sheetName val="SaisieMoney"/>
      <sheetName val="Saisietourisme"/>
      <sheetName val="Saisiecomext"/>
      <sheetName val="SaisiePrixinter"/>
      <sheetName val="IPI GLOBAL 2016"/>
      <sheetName val="Ind crois éco LF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D5">
            <v>2007</v>
          </cell>
          <cell r="E5">
            <v>2008</v>
          </cell>
          <cell r="F5">
            <v>2009</v>
          </cell>
          <cell r="G5">
            <v>2010</v>
          </cell>
          <cell r="H5">
            <v>2011</v>
          </cell>
          <cell r="I5">
            <v>2012</v>
          </cell>
          <cell r="J5">
            <v>2013</v>
          </cell>
          <cell r="K5">
            <v>2014</v>
          </cell>
          <cell r="L5">
            <v>2015</v>
          </cell>
          <cell r="M5">
            <v>2016</v>
          </cell>
          <cell r="N5">
            <v>2017</v>
          </cell>
          <cell r="O5">
            <v>2018</v>
          </cell>
          <cell r="P5">
            <v>2019</v>
          </cell>
          <cell r="Q5">
            <v>2020</v>
          </cell>
          <cell r="R5">
            <v>2021</v>
          </cell>
          <cell r="S5">
            <v>2022</v>
          </cell>
          <cell r="T5">
            <v>2023</v>
          </cell>
        </row>
        <row r="7">
          <cell r="C7" t="str">
            <v>Secteur Primaire</v>
          </cell>
          <cell r="E7">
            <v>2.2891867158166823E-2</v>
          </cell>
          <cell r="F7">
            <v>5.4727068959135927E-2</v>
          </cell>
          <cell r="G7">
            <v>-2.307763458401757E-2</v>
          </cell>
          <cell r="H7">
            <v>1.8773199872489155E-2</v>
          </cell>
          <cell r="I7">
            <v>2.0778722695476981E-2</v>
          </cell>
          <cell r="J7">
            <v>-5.0388973747288679E-2</v>
          </cell>
          <cell r="K7">
            <v>1.5858776263280694E-2</v>
          </cell>
          <cell r="L7">
            <v>-1.5289974690800956E-2</v>
          </cell>
          <cell r="M7">
            <v>1.3454654245660835E-2</v>
          </cell>
          <cell r="N7">
            <v>1.2929057108539643E-2</v>
          </cell>
          <cell r="O7">
            <v>3.5434929790423286E-3</v>
          </cell>
          <cell r="P7">
            <v>5.9328103339136185E-2</v>
          </cell>
          <cell r="Q7">
            <v>-1.3698395170180122E-2</v>
          </cell>
        </row>
        <row r="9">
          <cell r="C9" t="str">
            <v>Secteur Tertiaire</v>
          </cell>
          <cell r="E9">
            <v>7.8053932881018584E-2</v>
          </cell>
          <cell r="F9">
            <v>-5.7248239242406407E-2</v>
          </cell>
          <cell r="G9">
            <v>5.6301855332570039E-3</v>
          </cell>
          <cell r="H9">
            <v>1.0492896488762948E-2</v>
          </cell>
          <cell r="I9">
            <v>2.6362526641291462E-2</v>
          </cell>
          <cell r="J9">
            <v>4.0102113959639141E-3</v>
          </cell>
          <cell r="K9">
            <v>2.9585440730099055E-2</v>
          </cell>
          <cell r="L9">
            <v>2.4934581824165081E-2</v>
          </cell>
          <cell r="M9">
            <v>4.5535399305162372E-2</v>
          </cell>
          <cell r="N9">
            <v>5.0615238978555022E-2</v>
          </cell>
          <cell r="O9">
            <v>8.4417100191449546E-3</v>
          </cell>
          <cell r="P9">
            <v>4.9755031242195935E-2</v>
          </cell>
          <cell r="Q9">
            <v>-5.6857598434351786E-2</v>
          </cell>
        </row>
        <row r="11">
          <cell r="C11" t="str">
            <v>SIFIM</v>
          </cell>
          <cell r="E11">
            <v>0.16687631080987253</v>
          </cell>
          <cell r="F11">
            <v>-6.1013541981191466E-2</v>
          </cell>
          <cell r="G11">
            <v>6.1933883903018128E-2</v>
          </cell>
          <cell r="H11">
            <v>6.3584645297034781E-2</v>
          </cell>
          <cell r="I11">
            <v>7.934541365980663E-2</v>
          </cell>
          <cell r="J11">
            <v>-5.9078254223594584E-3</v>
          </cell>
          <cell r="K11">
            <v>6.2233605708074569E-2</v>
          </cell>
          <cell r="L11">
            <v>-2.2743969170788692E-3</v>
          </cell>
          <cell r="M11">
            <v>0.18595053845683873</v>
          </cell>
          <cell r="N11">
            <v>0.16352254165052393</v>
          </cell>
          <cell r="O11">
            <v>-8.9360554258052116E-2</v>
          </cell>
          <cell r="P11">
            <v>0.24197997784037395</v>
          </cell>
          <cell r="Q11">
            <v>0.19195674747514802</v>
          </cell>
        </row>
        <row r="13">
          <cell r="C13" t="str">
            <v>PIB aux prix de base</v>
          </cell>
          <cell r="E13">
            <v>5.9189580638911554E-2</v>
          </cell>
          <cell r="F13">
            <v>-2.4619651090113437E-2</v>
          </cell>
          <cell r="G13">
            <v>-2.9901809610075603E-3</v>
          </cell>
          <cell r="H13">
            <v>1.1442992401539342E-2</v>
          </cell>
          <cell r="I13">
            <v>3.1083961888581424E-2</v>
          </cell>
          <cell r="J13">
            <v>2.0409937139055589E-2</v>
          </cell>
          <cell r="K13">
            <v>3.1093635146290932E-2</v>
          </cell>
          <cell r="L13">
            <v>2.085106375202983E-2</v>
          </cell>
          <cell r="M13">
            <v>3.4314381968863161E-2</v>
          </cell>
          <cell r="N13">
            <v>3.916206198556571E-2</v>
          </cell>
          <cell r="O13">
            <v>1.1728256710164198E-2</v>
          </cell>
          <cell r="P13">
            <v>5.070095875873637E-2</v>
          </cell>
          <cell r="Q13">
            <v>-9.4281926253087733E-2</v>
          </cell>
        </row>
        <row r="15">
          <cell r="C15" t="str">
            <v>Impôts sur les produits</v>
          </cell>
          <cell r="E15">
            <v>0.17994302330690126</v>
          </cell>
          <cell r="F15">
            <v>-0.23332041886934241</v>
          </cell>
          <cell r="G15">
            <v>0.15525489124642755</v>
          </cell>
          <cell r="H15">
            <v>7.6603787186504624E-2</v>
          </cell>
          <cell r="I15">
            <v>1.7312014557852917E-2</v>
          </cell>
          <cell r="J15">
            <v>5.7604983256569264E-2</v>
          </cell>
          <cell r="K15">
            <v>6.2973978859406587E-2</v>
          </cell>
          <cell r="L15">
            <v>0.16206150375926809</v>
          </cell>
          <cell r="M15">
            <v>0.10153719833914687</v>
          </cell>
          <cell r="N15">
            <v>4.1094222953963699E-2</v>
          </cell>
          <cell r="O15">
            <v>0.23973979799588374</v>
          </cell>
          <cell r="P15">
            <v>-1.1157269005811377E-2</v>
          </cell>
          <cell r="Q15">
            <v>0.13278617917705104</v>
          </cell>
        </row>
        <row r="17">
          <cell r="C17" t="str">
            <v>PIB aux prix d'acquisition</v>
          </cell>
          <cell r="E17">
            <v>6.7126325421813071E-2</v>
          </cell>
          <cell r="F17">
            <v>-3.9787086129156601E-2</v>
          </cell>
          <cell r="G17">
            <v>6.1923974617690281E-3</v>
          </cell>
          <cell r="H17">
            <v>1.5784270512266163E-2</v>
          </cell>
          <cell r="I17">
            <v>3.0111481149497576E-2</v>
          </cell>
          <cell r="J17">
            <v>2.30037623242898E-2</v>
          </cell>
          <cell r="K17">
            <v>3.3392031128766986E-2</v>
          </cell>
          <cell r="L17">
            <v>3.1322980724057592E-2</v>
          </cell>
          <cell r="M17">
            <v>3.993146064408637E-2</v>
          </cell>
          <cell r="N17">
            <v>3.9333075943529749E-2</v>
          </cell>
          <cell r="O17">
            <v>3.1943565149962883E-2</v>
          </cell>
          <cell r="P17">
            <v>4.4112321301794433E-2</v>
          </cell>
          <cell r="Q17">
            <v>-7.1376716214107239E-2</v>
          </cell>
          <cell r="R17">
            <v>4.6506834322350921E-2</v>
          </cell>
          <cell r="S17">
            <v>4.1560977837909796E-2</v>
          </cell>
          <cell r="T17">
            <v>4.2030461580395029E-2</v>
          </cell>
        </row>
        <row r="55">
          <cell r="D55">
            <v>2007</v>
          </cell>
          <cell r="E55">
            <v>2008</v>
          </cell>
          <cell r="F55">
            <v>2009</v>
          </cell>
          <cell r="G55">
            <v>2010</v>
          </cell>
          <cell r="H55">
            <v>2011</v>
          </cell>
          <cell r="I55">
            <v>2012</v>
          </cell>
          <cell r="J55">
            <v>2013</v>
          </cell>
          <cell r="K55">
            <v>2014</v>
          </cell>
          <cell r="L55">
            <v>2015</v>
          </cell>
          <cell r="M55">
            <v>2016</v>
          </cell>
          <cell r="N55">
            <v>2017</v>
          </cell>
          <cell r="O55">
            <v>2018</v>
          </cell>
          <cell r="P55">
            <v>2019</v>
          </cell>
          <cell r="Q55">
            <v>2020</v>
          </cell>
          <cell r="R55">
            <v>2021</v>
          </cell>
          <cell r="S55">
            <v>2022</v>
          </cell>
          <cell r="T55">
            <v>2023</v>
          </cell>
        </row>
        <row r="57">
          <cell r="C57" t="str">
            <v>Secteur Primaire</v>
          </cell>
          <cell r="E57">
            <v>8.0815551102316308E-2</v>
          </cell>
          <cell r="F57">
            <v>9.6272029695660954E-2</v>
          </cell>
          <cell r="G57">
            <v>8.3523448315244497E-2</v>
          </cell>
          <cell r="H57">
            <v>9.9567629107992994E-2</v>
          </cell>
          <cell r="I57">
            <v>2.5850631264958235E-2</v>
          </cell>
          <cell r="J57">
            <v>7.4859541629234361E-2</v>
          </cell>
          <cell r="K57">
            <v>5.9197045942056103E-2</v>
          </cell>
          <cell r="L57">
            <v>0.11104912752639828</v>
          </cell>
          <cell r="M57">
            <v>9.1578215251794548E-2</v>
          </cell>
          <cell r="N57">
            <v>5.1980436154723808E-2</v>
          </cell>
          <cell r="O57">
            <v>8.7465663478334177E-2</v>
          </cell>
          <cell r="P57">
            <v>5.3749561503160237E-3</v>
          </cell>
          <cell r="Q57">
            <v>5.6409837699240573E-2</v>
          </cell>
          <cell r="R57">
            <v>4.0650516765976308E-2</v>
          </cell>
          <cell r="S57">
            <v>7.0962708777823513E-2</v>
          </cell>
          <cell r="T57">
            <v>0.10607698539011201</v>
          </cell>
        </row>
        <row r="58">
          <cell r="C58" t="str">
            <v>Secteur Secondaire</v>
          </cell>
          <cell r="E58">
            <v>0.14331460418344655</v>
          </cell>
          <cell r="F58">
            <v>4.1834749548908645E-2</v>
          </cell>
          <cell r="G58">
            <v>0.11278183854197898</v>
          </cell>
          <cell r="H58">
            <v>7.8998153095590995E-2</v>
          </cell>
          <cell r="I58">
            <v>1.7448119183529842E-2</v>
          </cell>
          <cell r="J58">
            <v>-5.962179761119768E-2</v>
          </cell>
          <cell r="K58">
            <v>0.11776279085548036</v>
          </cell>
          <cell r="L58">
            <v>-3.9153236335893404E-2</v>
          </cell>
          <cell r="M58">
            <v>0.14780129603261671</v>
          </cell>
          <cell r="N58">
            <v>4.239471858840882E-2</v>
          </cell>
          <cell r="O58">
            <v>0.19743408876902069</v>
          </cell>
          <cell r="P58">
            <v>5.8974889732348768E-2</v>
          </cell>
          <cell r="Q58">
            <v>0.14573466359967879</v>
          </cell>
          <cell r="R58">
            <v>0.10673250957772207</v>
          </cell>
          <cell r="S58">
            <v>0.22904335337178994</v>
          </cell>
          <cell r="T58">
            <v>8.5608038005729359E-2</v>
          </cell>
        </row>
        <row r="59">
          <cell r="C59" t="str">
            <v>Secteur Tertiaire</v>
          </cell>
          <cell r="E59">
            <v>7.4052722622563349E-2</v>
          </cell>
          <cell r="F59">
            <v>5.3105699589305777E-2</v>
          </cell>
          <cell r="G59">
            <v>0.11639971461117504</v>
          </cell>
          <cell r="H59">
            <v>0.12153230291322403</v>
          </cell>
          <cell r="I59">
            <v>7.7398230896047027E-2</v>
          </cell>
          <cell r="J59">
            <v>7.3529654058435368E-2</v>
          </cell>
          <cell r="K59">
            <v>6.3874197360982876E-2</v>
          </cell>
          <cell r="L59">
            <v>8.2212261667740538E-2</v>
          </cell>
          <cell r="M59">
            <v>8.2391763249475058E-2</v>
          </cell>
          <cell r="N59">
            <v>4.9159608275646249E-2</v>
          </cell>
          <cell r="O59">
            <v>6.6039353679620882E-2</v>
          </cell>
          <cell r="P59">
            <v>9.3542852455680725E-2</v>
          </cell>
          <cell r="Q59">
            <v>2.8857856438468055E-2</v>
          </cell>
          <cell r="R59">
            <v>2.8428077460263879E-2</v>
          </cell>
          <cell r="S59">
            <v>5.0148210419889372E-2</v>
          </cell>
          <cell r="T59">
            <v>7.3797135066729247E-2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9">
          <cell r="C19" t="str">
            <v>IPI Global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ables/table1.xml><?xml version="1.0" encoding="utf-8"?>
<table xmlns="http://schemas.openxmlformats.org/spreadsheetml/2006/main" id="2" name="Tableau13" displayName="Tableau13" ref="A4:S31" headerRowDxfId="62" dataDxfId="60" totalsRowDxfId="58" headerRowBorderDxfId="61" tableBorderDxfId="59">
  <autoFilter ref="A4:S31"/>
  <tableColumns count="19">
    <tableColumn id="1" name="Codes des branches d'activité" totalsRowLabel="Total" dataDxfId="57" totalsRowDxfId="56"/>
    <tableColumn id="2" name="Branches d'activité" dataDxfId="55" totalsRowDxfId="54"/>
    <tableColumn id="3" name="2018:Q4" dataDxfId="53" totalsRowDxfId="52"/>
    <tableColumn id="4" name="2019:Q1" dataDxfId="51" totalsRowDxfId="50"/>
    <tableColumn id="5" name="2019:Q2" dataDxfId="49" totalsRowDxfId="48"/>
    <tableColumn id="6" name="2019:Q3" dataDxfId="47" totalsRowDxfId="46"/>
    <tableColumn id="7" name="2019:Q4" dataDxfId="45" totalsRowDxfId="44"/>
    <tableColumn id="8" name="2020:Q1" dataDxfId="43" totalsRowDxfId="42"/>
    <tableColumn id="9" name="2020:Q2" dataDxfId="41" totalsRowDxfId="40"/>
    <tableColumn id="10" name="2020:Q3" dataDxfId="39" totalsRowDxfId="38"/>
    <tableColumn id="11" name="2020:Q4" dataDxfId="37" totalsRowDxfId="36"/>
    <tableColumn id="12" name="2021:Q1" dataDxfId="35" totalsRowDxfId="34"/>
    <tableColumn id="13" name="2021:Q2" dataDxfId="33" totalsRowDxfId="32"/>
    <tableColumn id="14" name="2021:Q3" dataDxfId="31" totalsRowDxfId="30"/>
    <tableColumn id="15" name="2021:Q4" dataDxfId="29" totalsRowDxfId="28"/>
    <tableColumn id="16" name="2022:Q1" dataDxfId="27" totalsRowDxfId="26"/>
    <tableColumn id="17" name="2022:Q2" dataDxfId="25" totalsRowDxfId="24"/>
    <tableColumn id="18" name="2022:Q3" dataDxfId="23" totalsRowDxfId="22"/>
    <tableColumn id="19" name="2022:Q4" totalsRowFunction="sum" dataDxfId="21" totalsRowDxfId="2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Thème Office">
  <a:themeElements>
    <a:clrScheme name="Bleu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13" Type="http://schemas.openxmlformats.org/officeDocument/2006/relationships/oleObject" Target="../embeddings/oleObject5.bin"/><Relationship Id="rId18" Type="http://schemas.openxmlformats.org/officeDocument/2006/relationships/image" Target="../media/image10.emf"/><Relationship Id="rId3" Type="http://schemas.openxmlformats.org/officeDocument/2006/relationships/vmlDrawing" Target="../drawings/vmlDrawing12.vml"/><Relationship Id="rId7" Type="http://schemas.openxmlformats.org/officeDocument/2006/relationships/oleObject" Target="../embeddings/oleObject2.bin"/><Relationship Id="rId12" Type="http://schemas.openxmlformats.org/officeDocument/2006/relationships/image" Target="../media/image7.emf"/><Relationship Id="rId17" Type="http://schemas.openxmlformats.org/officeDocument/2006/relationships/oleObject" Target="../embeddings/oleObject7.bin"/><Relationship Id="rId2" Type="http://schemas.openxmlformats.org/officeDocument/2006/relationships/drawing" Target="../drawings/drawing12.xml"/><Relationship Id="rId16" Type="http://schemas.openxmlformats.org/officeDocument/2006/relationships/image" Target="../media/image9.emf"/><Relationship Id="rId1" Type="http://schemas.openxmlformats.org/officeDocument/2006/relationships/printerSettings" Target="../printerSettings/printerSettings17.bin"/><Relationship Id="rId6" Type="http://schemas.openxmlformats.org/officeDocument/2006/relationships/image" Target="../media/image4.wmf"/><Relationship Id="rId11" Type="http://schemas.openxmlformats.org/officeDocument/2006/relationships/oleObject" Target="../embeddings/oleObject4.bin"/><Relationship Id="rId5" Type="http://schemas.openxmlformats.org/officeDocument/2006/relationships/oleObject" Target="../embeddings/oleObject1.bin"/><Relationship Id="rId15" Type="http://schemas.openxmlformats.org/officeDocument/2006/relationships/oleObject" Target="../embeddings/oleObject6.bin"/><Relationship Id="rId10" Type="http://schemas.openxmlformats.org/officeDocument/2006/relationships/image" Target="../media/image6.emf"/><Relationship Id="rId4" Type="http://schemas.openxmlformats.org/officeDocument/2006/relationships/vmlDrawing" Target="../drawings/vmlDrawing13.vml"/><Relationship Id="rId9" Type="http://schemas.openxmlformats.org/officeDocument/2006/relationships/oleObject" Target="../embeddings/oleObject3.bin"/><Relationship Id="rId14" Type="http://schemas.openxmlformats.org/officeDocument/2006/relationships/image" Target="../media/image8.emf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>
    <tabColor rgb="FF00B0F0"/>
  </sheetPr>
  <dimension ref="A1:L78"/>
  <sheetViews>
    <sheetView view="pageLayout" topLeftCell="A19" zoomScale="80" zoomScaleNormal="62" zoomScaleSheetLayoutView="90" zoomScalePageLayoutView="80" workbookViewId="0">
      <selection activeCell="E24" sqref="E24"/>
    </sheetView>
  </sheetViews>
  <sheetFormatPr baseColWidth="10" defaultColWidth="11.42578125" defaultRowHeight="15"/>
  <cols>
    <col min="1" max="1" width="47.7109375" style="46" customWidth="1"/>
    <col min="2" max="5" width="12.7109375" style="46" bestFit="1" customWidth="1"/>
    <col min="6" max="6" width="15" style="46" customWidth="1"/>
    <col min="7" max="16384" width="11.42578125" style="46"/>
  </cols>
  <sheetData>
    <row r="1" spans="1:12" ht="66.75" customHeight="1" thickBot="1">
      <c r="A1" s="796" t="s">
        <v>304</v>
      </c>
      <c r="B1" s="797"/>
      <c r="C1" s="797"/>
      <c r="D1" s="797"/>
      <c r="E1" s="797"/>
      <c r="F1" s="798"/>
      <c r="I1" s="173"/>
    </row>
    <row r="2" spans="1:12" ht="15.75" thickBot="1">
      <c r="A2" s="174" t="s">
        <v>305</v>
      </c>
      <c r="B2" s="139" t="e">
        <f>INDEX(anneeCNA,1,MAX(#REF!)-4)</f>
        <v>#REF!</v>
      </c>
      <c r="C2" s="140" t="e">
        <f>INDEX(anneeCNA,1,MAX(#REF!)-3)</f>
        <v>#REF!</v>
      </c>
      <c r="D2" s="140" t="e">
        <f>INDEX(anneeCNA,1,MAX(#REF!)-2)</f>
        <v>#REF!</v>
      </c>
      <c r="E2" s="140" t="e">
        <f>INDEX(anneeCNA,1,MAX(#REF!)-1)</f>
        <v>#REF!</v>
      </c>
      <c r="F2" s="141" t="e">
        <f>INDEX(anneeCNA,1,MAX(#REF!))</f>
        <v>#REF!</v>
      </c>
    </row>
    <row r="3" spans="1:12">
      <c r="A3" s="180" t="s">
        <v>49</v>
      </c>
      <c r="B3" s="101"/>
      <c r="C3" s="102"/>
      <c r="D3" s="209" t="e">
        <f>INDEX(saisieanneeCNA,#REF!,MATCH(D$2,anneeCNA2,0))</f>
        <v>#REF!</v>
      </c>
      <c r="E3" s="209" t="e">
        <f>INDEX(saisieanneeCNA,#REF!,MATCH(E$2,anneeCNA2,0))</f>
        <v>#REF!</v>
      </c>
      <c r="F3" s="179" t="e">
        <f>INDEX(saisieanneeCNA,#REF!,MATCH(F$2,anneeCNA2,0))</f>
        <v>#REF!</v>
      </c>
    </row>
    <row r="4" spans="1:12" hidden="1">
      <c r="A4" s="148"/>
      <c r="B4" s="143"/>
      <c r="C4" s="142"/>
      <c r="D4" s="142"/>
      <c r="E4" s="142"/>
      <c r="F4" s="144"/>
      <c r="H4" s="108"/>
    </row>
    <row r="5" spans="1:12" hidden="1">
      <c r="A5" s="148"/>
      <c r="B5" s="143"/>
      <c r="C5" s="142"/>
      <c r="D5" s="142"/>
      <c r="E5" s="142"/>
      <c r="F5" s="144"/>
    </row>
    <row r="6" spans="1:12" hidden="1">
      <c r="A6" s="181"/>
      <c r="B6" s="168"/>
      <c r="C6" s="169"/>
      <c r="D6" s="170"/>
      <c r="E6" s="169"/>
      <c r="F6" s="171"/>
    </row>
    <row r="7" spans="1:12" hidden="1">
      <c r="A7" s="182"/>
      <c r="B7" s="143"/>
      <c r="C7" s="142"/>
      <c r="D7" s="142"/>
      <c r="E7" s="142"/>
      <c r="F7" s="144"/>
    </row>
    <row r="8" spans="1:12">
      <c r="A8" s="47"/>
      <c r="B8" s="175"/>
      <c r="C8" s="176"/>
      <c r="D8" s="177"/>
      <c r="E8" s="107"/>
      <c r="F8" s="178"/>
      <c r="H8" s="109"/>
      <c r="I8" s="109"/>
    </row>
    <row r="9" spans="1:12">
      <c r="A9" s="202" t="s">
        <v>98</v>
      </c>
      <c r="B9" s="143" t="e">
        <f>INDEX(saisieanneeCNA,#REF!,MATCH(B$2,anneeCNA2,0))</f>
        <v>#REF!</v>
      </c>
      <c r="C9" s="142" t="e">
        <f>INDEX(saisieanneeCNA,#REF!,MATCH(C$2,anneeCNA2,0))</f>
        <v>#REF!</v>
      </c>
      <c r="D9" s="142" t="e">
        <f>INDEX(saisieanneeCNA,#REF!,MATCH(D$2,anneeCNA2,0))</f>
        <v>#REF!</v>
      </c>
      <c r="E9" s="142" t="e">
        <f>INDEX(saisieanneeCNA,#REF!,MATCH(E$2,anneeCNA2,0))</f>
        <v>#REF!</v>
      </c>
      <c r="F9" s="144" t="e">
        <f>INDEX(saisieanneeCNA,#REF!,MATCH(F$2,anneeCNA2,0))</f>
        <v>#REF!</v>
      </c>
    </row>
    <row r="10" spans="1:12">
      <c r="A10" s="183" t="s">
        <v>99</v>
      </c>
      <c r="B10" s="143" t="e">
        <f>INDEX(saisieanneeCNA,#REF!,MATCH(B$2,anneeCNA2,0))</f>
        <v>#REF!</v>
      </c>
      <c r="C10" s="142" t="e">
        <f>INDEX(saisieanneeCNA,#REF!,MATCH(C$2,anneeCNA2,0))</f>
        <v>#REF!</v>
      </c>
      <c r="D10" s="142" t="e">
        <f>INDEX(saisieanneeCNA,#REF!,MATCH(D$2,anneeCNA2,0))</f>
        <v>#REF!</v>
      </c>
      <c r="E10" s="142" t="e">
        <f>INDEX(saisieanneeCNA,#REF!,MATCH(E$2,anneeCNA2,0))</f>
        <v>#REF!</v>
      </c>
      <c r="F10" s="144" t="e">
        <f>INDEX(saisieanneeCNA,#REF!,MATCH(F$2,anneeCNA2,0))</f>
        <v>#REF!</v>
      </c>
      <c r="H10" s="145" t="e">
        <f>B2</f>
        <v>#REF!</v>
      </c>
      <c r="I10" s="145" t="e">
        <f>C2</f>
        <v>#REF!</v>
      </c>
      <c r="J10" s="145" t="e">
        <f>D2</f>
        <v>#REF!</v>
      </c>
      <c r="K10" s="145" t="e">
        <f>E2</f>
        <v>#REF!</v>
      </c>
      <c r="L10" s="145" t="e">
        <f>F2</f>
        <v>#REF!</v>
      </c>
    </row>
    <row r="11" spans="1:12">
      <c r="A11" s="183" t="s">
        <v>50</v>
      </c>
      <c r="B11" s="168" t="e">
        <f>INDEX(saisieanneeCNA,#REF!,MATCH(B$2,anneeCNA2,0))</f>
        <v>#REF!</v>
      </c>
      <c r="C11" s="169" t="e">
        <f>INDEX(saisieanneeCNA,#REF!,MATCH(C$2,anneeCNA2,0))</f>
        <v>#REF!</v>
      </c>
      <c r="D11" s="169" t="e">
        <f>INDEX(saisieanneeCNA,#REF!,MATCH(D$2,anneeCNA2,0))</f>
        <v>#REF!</v>
      </c>
      <c r="E11" s="169" t="e">
        <f>INDEX(saisieanneeCNA,#REF!,MATCH(E$2,anneeCNA2,0))</f>
        <v>#REF!</v>
      </c>
      <c r="F11" s="144" t="e">
        <f>INDEX(saisieanneeCNA,#REF!,MATCH(F$2,anneeCNA2,0))</f>
        <v>#REF!</v>
      </c>
      <c r="G11" s="46" t="str">
        <f>A9</f>
        <v>Secteur Primaire</v>
      </c>
      <c r="H11" s="90" t="e">
        <f t="shared" ref="H11:L13" si="0">B9</f>
        <v>#REF!</v>
      </c>
      <c r="I11" s="90" t="e">
        <f t="shared" si="0"/>
        <v>#REF!</v>
      </c>
      <c r="J11" s="90" t="e">
        <f t="shared" si="0"/>
        <v>#REF!</v>
      </c>
      <c r="K11" s="90" t="e">
        <f t="shared" si="0"/>
        <v>#REF!</v>
      </c>
      <c r="L11" s="90" t="e">
        <f>F9</f>
        <v>#REF!</v>
      </c>
    </row>
    <row r="12" spans="1:12">
      <c r="A12" s="47"/>
      <c r="B12" s="143"/>
      <c r="C12" s="142"/>
      <c r="D12" s="48"/>
      <c r="E12" s="62"/>
      <c r="F12" s="99"/>
      <c r="G12" s="46" t="str">
        <f>A10</f>
        <v>Secteur Secondaire</v>
      </c>
      <c r="H12" s="90" t="e">
        <f t="shared" si="0"/>
        <v>#REF!</v>
      </c>
      <c r="I12" s="90" t="e">
        <f t="shared" si="0"/>
        <v>#REF!</v>
      </c>
      <c r="J12" s="90" t="e">
        <f t="shared" si="0"/>
        <v>#REF!</v>
      </c>
      <c r="K12" s="90" t="e">
        <f t="shared" si="0"/>
        <v>#REF!</v>
      </c>
      <c r="L12" s="90" t="e">
        <f t="shared" si="0"/>
        <v>#REF!</v>
      </c>
    </row>
    <row r="13" spans="1:12">
      <c r="A13" s="148" t="s">
        <v>295</v>
      </c>
      <c r="B13" s="143" t="e">
        <f>INDEX(saisieanneeCNA,#REF!,MATCH(B$2,anneeCNA2,0))</f>
        <v>#REF!</v>
      </c>
      <c r="C13" s="142" t="e">
        <f>INDEX(saisieanneeCNA,#REF!,MATCH(C$2,anneeCNA2,0))</f>
        <v>#REF!</v>
      </c>
      <c r="D13" s="142" t="e">
        <f>INDEX(saisieanneeCNA,#REF!,MATCH(D$2,anneeCNA2,0))</f>
        <v>#REF!</v>
      </c>
      <c r="E13" s="142" t="e">
        <f>INDEX(saisieanneeCNA,#REF!,MATCH(E$2,anneeCNA2,0))</f>
        <v>#REF!</v>
      </c>
      <c r="F13" s="144" t="e">
        <f>INDEX(saisieanneeCNA,#REF!,MATCH(F$2,anneeCNA2,0))</f>
        <v>#REF!</v>
      </c>
      <c r="G13" s="46" t="str">
        <f>A11</f>
        <v>Secteur Tertiaire</v>
      </c>
      <c r="H13" s="90" t="e">
        <f t="shared" si="0"/>
        <v>#REF!</v>
      </c>
      <c r="I13" s="90" t="e">
        <f t="shared" si="0"/>
        <v>#REF!</v>
      </c>
      <c r="J13" s="90" t="e">
        <f t="shared" si="0"/>
        <v>#REF!</v>
      </c>
      <c r="K13" s="90" t="e">
        <f t="shared" si="0"/>
        <v>#REF!</v>
      </c>
      <c r="L13" s="90" t="e">
        <f t="shared" si="0"/>
        <v>#REF!</v>
      </c>
    </row>
    <row r="14" spans="1:12" hidden="1">
      <c r="A14" s="89" t="s">
        <v>52</v>
      </c>
      <c r="B14" s="143" t="e">
        <f>INDEX(saisieanneeCNA,#REF!,MATCH(B$2,anneeCNA2,0))</f>
        <v>#REF!</v>
      </c>
      <c r="C14" s="142" t="e">
        <f>INDEX(saisieanneeCNA,#REF!,MATCH(C$2,anneeCNA2,0))</f>
        <v>#REF!</v>
      </c>
      <c r="D14" s="142" t="e">
        <f>INDEX(saisieanneeCNA,#REF!,MATCH(D$2,anneeCNA2,0))</f>
        <v>#REF!</v>
      </c>
      <c r="E14" s="142" t="e">
        <f>INDEX(saisieanneeCNA,#REF!,MATCH(E$2,anneeCNA2,0))</f>
        <v>#REF!</v>
      </c>
      <c r="F14" s="144" t="e">
        <f>INDEX(saisieanneeCNA,#REF!,MATCH(F$2,anneeCNA2,0))</f>
        <v>#REF!</v>
      </c>
    </row>
    <row r="15" spans="1:12" hidden="1">
      <c r="A15" s="89" t="s">
        <v>53</v>
      </c>
      <c r="B15" s="143" t="e">
        <f>INDEX(saisieanneeCNA,#REF!,MATCH(B$2,anneeCNA2,0))</f>
        <v>#REF!</v>
      </c>
      <c r="C15" s="142" t="e">
        <f>INDEX(saisieanneeCNA,#REF!,MATCH(C$2,anneeCNA2,0))</f>
        <v>#REF!</v>
      </c>
      <c r="D15" s="142" t="e">
        <f>INDEX(saisieanneeCNA,#REF!,MATCH(D$2,anneeCNA2,0))</f>
        <v>#REF!</v>
      </c>
      <c r="E15" s="142" t="e">
        <f>INDEX(saisieanneeCNA,#REF!,MATCH(E$2,anneeCNA2,0))</f>
        <v>#REF!</v>
      </c>
      <c r="F15" s="144" t="e">
        <f>INDEX(saisieanneeCNA,#REF!,MATCH(F$2,anneeCNA2,0))</f>
        <v>#REF!</v>
      </c>
    </row>
    <row r="16" spans="1:12">
      <c r="A16" s="89"/>
      <c r="B16" s="143"/>
      <c r="C16" s="167"/>
      <c r="D16" s="167"/>
      <c r="E16" s="167"/>
      <c r="F16" s="144"/>
    </row>
    <row r="17" spans="1:10">
      <c r="A17" s="204" t="s">
        <v>313</v>
      </c>
      <c r="B17" s="143" t="e">
        <f>INDEX(saisieanneeCNA,#REF!,MATCH(B$2,anneeCNA2,0))</f>
        <v>#REF!</v>
      </c>
      <c r="C17" s="167" t="e">
        <f>INDEX(saisieanneeCNA,#REF!,MATCH(C$2,anneeCNA2,0))</f>
        <v>#REF!</v>
      </c>
      <c r="D17" s="167" t="e">
        <f>INDEX(saisieanneeCNA,#REF!,MATCH(D$2,anneeCNA2,0))</f>
        <v>#REF!</v>
      </c>
      <c r="E17" s="167" t="e">
        <f>INDEX(saisieanneeCNA,#REF!,MATCH(E$2,anneeCNA2,0))</f>
        <v>#REF!</v>
      </c>
      <c r="F17" s="144" t="e">
        <f>INDEX(saisieanneeCNA,#REF!,MATCH(F$2,anneeCNA2,0))</f>
        <v>#REF!</v>
      </c>
    </row>
    <row r="18" spans="1:10">
      <c r="A18" s="201"/>
      <c r="B18" s="143"/>
      <c r="C18" s="167"/>
      <c r="D18" s="167"/>
      <c r="E18" s="167"/>
      <c r="F18" s="144"/>
    </row>
    <row r="19" spans="1:10">
      <c r="A19" s="204" t="s">
        <v>314</v>
      </c>
      <c r="B19" s="143" t="e">
        <f>INDEX(saisieanneeCNA,#REF!,MATCH(B$2,anneeCNA2,0))</f>
        <v>#REF!</v>
      </c>
      <c r="C19" s="167" t="e">
        <f>INDEX(saisieanneeCNA,#REF!,MATCH(C$2,anneeCNA2,0))</f>
        <v>#REF!</v>
      </c>
      <c r="D19" s="167" t="e">
        <f>INDEX(saisieanneeCNA,#REF!,MATCH(D$2,anneeCNA2,0))</f>
        <v>#REF!</v>
      </c>
      <c r="E19" s="167" t="e">
        <f>INDEX(saisieanneeCNA,#REF!,MATCH(E$2,anneeCNA2,0))</f>
        <v>#REF!</v>
      </c>
      <c r="F19" s="144" t="e">
        <f>INDEX(saisieanneeCNA,#REF!,MATCH(F$2,anneeCNA2,0))</f>
        <v>#REF!</v>
      </c>
    </row>
    <row r="20" spans="1:10">
      <c r="A20" s="201"/>
      <c r="B20" s="143"/>
      <c r="C20" s="167"/>
      <c r="D20" s="167"/>
      <c r="E20" s="167"/>
      <c r="F20" s="144"/>
    </row>
    <row r="21" spans="1:10">
      <c r="A21" s="204" t="s">
        <v>296</v>
      </c>
      <c r="B21" s="143" t="e">
        <f>INDEX(saisieanneeCNA,#REF!,MATCH(B$2,anneeCNA2,0))</f>
        <v>#REF!</v>
      </c>
      <c r="C21" s="167" t="e">
        <f>INDEX(saisieanneeCNA,#REF!,MATCH(C$2,anneeCNA2,0))</f>
        <v>#REF!</v>
      </c>
      <c r="D21" s="167" t="e">
        <f>INDEX(saisieanneeCNA,#REF!,MATCH(D$2,anneeCNA2,0))</f>
        <v>#REF!</v>
      </c>
      <c r="E21" s="167" t="e">
        <f>INDEX(saisieanneeCNA,#REF!,MATCH(E$2,anneeCNA2,0))</f>
        <v>#REF!</v>
      </c>
      <c r="F21" s="144" t="e">
        <f>INDEX(saisieanneeCNA,#REF!,MATCH(F$2,anneeCNA2,0))</f>
        <v>#REF!</v>
      </c>
    </row>
    <row r="22" spans="1:10">
      <c r="A22" s="203" t="s">
        <v>310</v>
      </c>
      <c r="B22" s="206" t="e">
        <f>INDEX(saisieanneeCNA,#REF!,MATCH(B$2,anneeCNA2,0))</f>
        <v>#REF!</v>
      </c>
      <c r="C22" s="207" t="e">
        <f>INDEX(saisieanneeCNA,#REF!,MATCH(C$2,anneeCNA2,0))</f>
        <v>#REF!</v>
      </c>
      <c r="D22" s="207" t="e">
        <f>INDEX(saisieanneeCNA,#REF!,MATCH(D$2,anneeCNA2,0))</f>
        <v>#REF!</v>
      </c>
      <c r="E22" s="207" t="e">
        <f>INDEX(saisieanneeCNA,#REF!,MATCH(E$2,anneeCNA2,0))</f>
        <v>#REF!</v>
      </c>
      <c r="F22" s="208" t="e">
        <f>INDEX(saisieanneeCNA,#REF!,MATCH(F$2,anneeCNA2,0))</f>
        <v>#REF!</v>
      </c>
    </row>
    <row r="23" spans="1:10">
      <c r="A23" s="205" t="s">
        <v>315</v>
      </c>
      <c r="B23" s="143" t="e">
        <f>INDEX(saisieanneeCNA,#REF!,MATCH(B$2,anneeCNA2,0))</f>
        <v>#REF!</v>
      </c>
      <c r="C23" s="142" t="e">
        <f>INDEX(saisieanneeCNA,#REF!,MATCH(C$2,anneeCNA2,0))</f>
        <v>#REF!</v>
      </c>
      <c r="D23" s="142" t="e">
        <f>INDEX(saisieanneeCNA,#REF!,MATCH(D$2,anneeCNA2,0))</f>
        <v>#REF!</v>
      </c>
      <c r="E23" s="142" t="e">
        <f>INDEX(saisieanneeCNA,#REF!,MATCH(E$2,anneeCNA2,0))</f>
        <v>#REF!</v>
      </c>
      <c r="F23" s="144" t="e">
        <f>INDEX(saisieanneeCNA,#REF!,MATCH(F$2,anneeCNA2,0))</f>
        <v>#REF!</v>
      </c>
      <c r="G23" s="46" t="s">
        <v>63</v>
      </c>
      <c r="H23" s="46">
        <v>2.9462125101500813</v>
      </c>
      <c r="I23" s="46">
        <v>8.5358975012288507</v>
      </c>
      <c r="J23" s="46">
        <v>-3.3197910061650515</v>
      </c>
    </row>
    <row r="24" spans="1:10">
      <c r="A24" s="202" t="s">
        <v>311</v>
      </c>
      <c r="B24" s="143" t="e">
        <f>INDEX(saisieanneeCNA,#REF!,MATCH(B$2,anneeCNA2,0))</f>
        <v>#REF!</v>
      </c>
      <c r="C24" s="142" t="e">
        <f>INDEX(saisieanneeCNA,#REF!,MATCH(C$2,anneeCNA2,0))</f>
        <v>#REF!</v>
      </c>
      <c r="D24" s="142" t="e">
        <f>INDEX(saisieanneeCNA,#REF!,MATCH(D$2,anneeCNA2,0))</f>
        <v>#REF!</v>
      </c>
      <c r="E24" s="142" t="e">
        <f>INDEX(saisieanneeCNA,#REF!,MATCH(E$2,anneeCNA2,0))</f>
        <v>#REF!</v>
      </c>
      <c r="F24" s="144" t="e">
        <f>INDEX(saisieanneeCNA,#REF!,MATCH(F$2,anneeCNA2,0))</f>
        <v>#REF!</v>
      </c>
      <c r="G24" s="46" t="s">
        <v>51</v>
      </c>
      <c r="H24" s="46">
        <v>4.5098261369946879</v>
      </c>
      <c r="I24" s="46">
        <v>10.702953620782507</v>
      </c>
      <c r="J24" s="46">
        <v>-0.19009475724354186</v>
      </c>
    </row>
    <row r="25" spans="1:10">
      <c r="A25" s="202" t="s">
        <v>312</v>
      </c>
      <c r="B25" s="143" t="e">
        <f>INDEX(saisieanneeCNA,#REF!,MATCH(B$2,anneeCNA2,0))</f>
        <v>#REF!</v>
      </c>
      <c r="C25" s="142" t="e">
        <f>INDEX(saisieanneeCNA,#REF!,MATCH(C$2,anneeCNA2,0))</f>
        <v>#REF!</v>
      </c>
      <c r="D25" s="142" t="e">
        <f>INDEX(saisieanneeCNA,#REF!,MATCH(D$2,anneeCNA2,0))</f>
        <v>#REF!</v>
      </c>
      <c r="E25" s="142" t="e">
        <f>INDEX(saisieanneeCNA,#REF!,MATCH(E$2,anneeCNA2,0))</f>
        <v>#REF!</v>
      </c>
      <c r="F25" s="144" t="e">
        <f>INDEX(saisieanneeCNA,#REF!,MATCH(F$2,anneeCNA2,0))</f>
        <v>#REF!</v>
      </c>
      <c r="G25" s="46" t="s">
        <v>52</v>
      </c>
      <c r="H25" s="46">
        <v>1.6380572285603634</v>
      </c>
      <c r="I25" s="46">
        <v>1.8049466478324838</v>
      </c>
      <c r="J25" s="46">
        <v>-7.9795667050436503</v>
      </c>
    </row>
    <row r="26" spans="1:10">
      <c r="A26" s="89"/>
      <c r="B26" s="143"/>
      <c r="C26" s="142"/>
      <c r="D26" s="142"/>
      <c r="E26" s="142"/>
      <c r="F26" s="144"/>
      <c r="G26" s="46" t="s">
        <v>53</v>
      </c>
      <c r="H26" s="46">
        <v>1.0000000000000009</v>
      </c>
      <c r="I26" s="46">
        <v>30.360941658042218</v>
      </c>
      <c r="J26" s="46">
        <v>9.9087770167827216E-2</v>
      </c>
    </row>
    <row r="27" spans="1:10">
      <c r="A27" s="202" t="s">
        <v>297</v>
      </c>
      <c r="B27" s="143" t="e">
        <f>INDEX(saisieanneeCNA,#REF!,MATCH(B$2,anneeCNA2,0))</f>
        <v>#REF!</v>
      </c>
      <c r="C27" s="142" t="e">
        <f>INDEX(saisieanneeCNA,#REF!,MATCH(C$2,anneeCNA2,0))</f>
        <v>#REF!</v>
      </c>
      <c r="D27" s="142" t="e">
        <f>INDEX(saisieanneeCNA,#REF!,MATCH(D$2,anneeCNA2,0))</f>
        <v>#REF!</v>
      </c>
      <c r="E27" s="142" t="e">
        <f>INDEX(saisieanneeCNA,#REF!,MATCH(E$2,anneeCNA2,0))</f>
        <v>#REF!</v>
      </c>
      <c r="F27" s="144" t="e">
        <f>INDEX(saisieanneeCNA,#REF!,MATCH(F$2,anneeCNA2,0))</f>
        <v>#REF!</v>
      </c>
      <c r="G27" s="46" t="s">
        <v>65</v>
      </c>
      <c r="H27" s="46">
        <v>0</v>
      </c>
      <c r="I27" s="46">
        <v>57.269683648731196</v>
      </c>
      <c r="J27" s="46">
        <v>34.019417224528596</v>
      </c>
    </row>
    <row r="28" spans="1:10">
      <c r="A28" s="89"/>
      <c r="B28" s="143"/>
      <c r="C28" s="142"/>
      <c r="D28" s="142"/>
      <c r="E28" s="142"/>
      <c r="F28" s="144"/>
      <c r="G28" s="46" t="s">
        <v>66</v>
      </c>
      <c r="H28" s="46">
        <v>9.0000000000000071</v>
      </c>
      <c r="I28" s="46">
        <v>-11.151403639278456</v>
      </c>
      <c r="J28" s="46">
        <v>54.723853131521885</v>
      </c>
    </row>
    <row r="29" spans="1:10">
      <c r="A29" s="148" t="s">
        <v>298</v>
      </c>
      <c r="B29" s="172" t="e">
        <f>INDEX(saisieanneeCNA,#REF!,MATCH(B$2,anneeCNA2,0))</f>
        <v>#REF!</v>
      </c>
      <c r="C29" s="167" t="e">
        <f>INDEX(saisieanneeCNA,#REF!,MATCH(C$2,anneeCNA2,0))</f>
        <v>#REF!</v>
      </c>
      <c r="D29" s="167" t="e">
        <f>INDEX(saisieanneeCNA,#REF!,MATCH(D$2,anneeCNA2,0))</f>
        <v>#REF!</v>
      </c>
      <c r="E29" s="167" t="e">
        <f>INDEX(saisieanneeCNA,#REF!,MATCH(E$2,anneeCNA2,0))</f>
        <v>#REF!</v>
      </c>
      <c r="F29" s="144" t="e">
        <f>INDEX(saisieanneeCNA,#REF!,MATCH(F$2,anneeCNA2,0))</f>
        <v>#REF!</v>
      </c>
      <c r="G29" s="46" t="s">
        <v>54</v>
      </c>
      <c r="H29" s="46">
        <v>6.8999999999999728</v>
      </c>
      <c r="I29" s="46">
        <v>-0.40580360195949794</v>
      </c>
      <c r="J29" s="46">
        <v>7.5186169057480878</v>
      </c>
    </row>
    <row r="30" spans="1:10" ht="30">
      <c r="A30" s="184" t="s">
        <v>299</v>
      </c>
      <c r="B30" s="172" t="e">
        <f>INDEX(saisieanneeCNA,#REF!,MATCH(B$2,anneeCNA2,0))</f>
        <v>#REF!</v>
      </c>
      <c r="C30" s="167" t="e">
        <f>INDEX(saisieanneeCNA,#REF!,MATCH(C$2,anneeCNA2,0))</f>
        <v>#REF!</v>
      </c>
      <c r="D30" s="167" t="e">
        <f>INDEX(saisieanneeCNA,#REF!,MATCH(D$2,anneeCNA2,0))</f>
        <v>#REF!</v>
      </c>
      <c r="E30" s="167" t="e">
        <f>INDEX(saisieanneeCNA,#REF!,MATCH(E$2,anneeCNA2,0))</f>
        <v>#REF!</v>
      </c>
      <c r="F30" s="144" t="e">
        <f>INDEX(saisieanneeCNA,#REF!,MATCH(F$2,anneeCNA2,0))</f>
        <v>#REF!</v>
      </c>
      <c r="G30" s="46" t="s">
        <v>67</v>
      </c>
      <c r="H30" s="46">
        <v>12.47</v>
      </c>
      <c r="I30" s="46">
        <v>-5.9</v>
      </c>
      <c r="J30" s="46">
        <v>-1.7826894878524999</v>
      </c>
    </row>
    <row r="31" spans="1:10" ht="30">
      <c r="A31" s="184" t="s">
        <v>303</v>
      </c>
      <c r="B31" s="172" t="e">
        <f>INDEX(saisieanneeCNA,#REF!,MATCH(B$2,anneeCNA2,0))</f>
        <v>#REF!</v>
      </c>
      <c r="C31" s="167" t="e">
        <f>INDEX(saisieanneeCNA,#REF!,MATCH(C$2,anneeCNA2,0))</f>
        <v>#REF!</v>
      </c>
      <c r="D31" s="167" t="e">
        <f>INDEX(saisieanneeCNA,#REF!,MATCH(D$2,anneeCNA2,0))</f>
        <v>#REF!</v>
      </c>
      <c r="E31" s="167" t="e">
        <f>INDEX(saisieanneeCNA,#REF!,MATCH(E$2,anneeCNA2,0))</f>
        <v>#REF!</v>
      </c>
      <c r="F31" s="144" t="e">
        <f>INDEX(saisieanneeCNA,#REF!,MATCH(F$2,anneeCNA2,0))</f>
        <v>#REF!</v>
      </c>
    </row>
    <row r="32" spans="1:10">
      <c r="A32" s="89"/>
      <c r="B32" s="172"/>
      <c r="C32" s="167"/>
      <c r="D32" s="167"/>
      <c r="E32" s="167"/>
      <c r="F32" s="144"/>
    </row>
    <row r="33" spans="1:10">
      <c r="A33" s="148" t="s">
        <v>300</v>
      </c>
      <c r="B33" s="172" t="e">
        <f>INDEX(saisieanneeCNA,#REF!,MATCH(B$2,anneeCNA2,0))</f>
        <v>#REF!</v>
      </c>
      <c r="C33" s="167" t="e">
        <f>INDEX(saisieanneeCNA,#REF!,MATCH(C$2,anneeCNA2,0))</f>
        <v>#REF!</v>
      </c>
      <c r="D33" s="167" t="e">
        <f>INDEX(saisieanneeCNA,#REF!,MATCH(D$2,anneeCNA2,0))</f>
        <v>#REF!</v>
      </c>
      <c r="E33" s="167" t="e">
        <f>INDEX(saisieanneeCNA,#REF!,MATCH(E$2,anneeCNA2,0))</f>
        <v>#REF!</v>
      </c>
      <c r="F33" s="144" t="e">
        <f>INDEX(saisieanneeCNA,#REF!,MATCH(F$2,anneeCNA2,0))</f>
        <v>#REF!</v>
      </c>
      <c r="G33" s="46" t="s">
        <v>69</v>
      </c>
      <c r="H33" s="46">
        <v>-9.0999999999999854</v>
      </c>
      <c r="I33" s="46">
        <v>-5.9000000000000057</v>
      </c>
      <c r="J33" s="46">
        <v>-14.511738983255263</v>
      </c>
    </row>
    <row r="34" spans="1:10">
      <c r="A34" s="183" t="s">
        <v>301</v>
      </c>
      <c r="B34" s="172" t="e">
        <f>INDEX(saisieanneeCNA,#REF!,MATCH(B$2,anneeCNA2,0))</f>
        <v>#REF!</v>
      </c>
      <c r="C34" s="167" t="e">
        <f>INDEX(saisieanneeCNA,#REF!,MATCH(C$2,anneeCNA2,0))</f>
        <v>#REF!</v>
      </c>
      <c r="D34" s="167" t="e">
        <f>INDEX(saisieanneeCNA,#REF!,MATCH(D$2,anneeCNA2,0))</f>
        <v>#REF!</v>
      </c>
      <c r="E34" s="167" t="e">
        <f>INDEX(saisieanneeCNA,#REF!,MATCH(E$2,anneeCNA2,0))</f>
        <v>#REF!</v>
      </c>
      <c r="F34" s="144" t="e">
        <f>INDEX(saisieanneeCNA,#REF!,MATCH(F$2,anneeCNA2,0))</f>
        <v>#REF!</v>
      </c>
      <c r="G34" s="46" t="s">
        <v>70</v>
      </c>
      <c r="H34" s="46">
        <v>-5.500000000000016</v>
      </c>
      <c r="I34" s="46">
        <v>-19.274708209052349</v>
      </c>
      <c r="J34" s="46">
        <v>3.0000000000000249</v>
      </c>
    </row>
    <row r="35" spans="1:10">
      <c r="A35" s="183" t="s">
        <v>302</v>
      </c>
      <c r="B35" s="172" t="e">
        <f>INDEX(saisieanneeCNA,#REF!,MATCH(B$2,anneeCNA2,0))</f>
        <v>#REF!</v>
      </c>
      <c r="C35" s="167" t="e">
        <f>INDEX(saisieanneeCNA,#REF!,MATCH(C$2,anneeCNA2,0))</f>
        <v>#REF!</v>
      </c>
      <c r="D35" s="167" t="e">
        <f>INDEX(saisieanneeCNA,#REF!,MATCH(D$2,anneeCNA2,0))</f>
        <v>#REF!</v>
      </c>
      <c r="E35" s="167" t="e">
        <f>INDEX(saisieanneeCNA,#REF!,MATCH(E$2,anneeCNA2,0))</f>
        <v>#REF!</v>
      </c>
      <c r="F35" s="144" t="e">
        <f>INDEX(saisieanneeCNA,#REF!,MATCH(F$2,anneeCNA2,0))</f>
        <v>#REF!</v>
      </c>
      <c r="G35" s="46" t="s">
        <v>71</v>
      </c>
      <c r="H35" s="46">
        <v>-7.2999999999999954</v>
      </c>
      <c r="I35" s="46">
        <v>-0.20000000000000018</v>
      </c>
      <c r="J35" s="46">
        <v>-7.6308805208557873</v>
      </c>
    </row>
    <row r="36" spans="1:10" hidden="1">
      <c r="A36" s="89">
        <v>0</v>
      </c>
      <c r="B36" s="143" t="e">
        <f>INDEX(saisieanneeCNA,#REF!,MATCH(B$2,anneeCNA2,0))</f>
        <v>#REF!</v>
      </c>
      <c r="C36" s="142" t="e">
        <f>INDEX(saisieanneeCNA,#REF!,MATCH(C$2,anneeCNA2,0))</f>
        <v>#REF!</v>
      </c>
      <c r="D36" s="142" t="e">
        <f>INDEX(saisieanneeCNA,#REF!,MATCH(D$2,anneeCNA2,0))</f>
        <v>#REF!</v>
      </c>
      <c r="E36" s="142" t="e">
        <f>INDEX(saisieanneeCNA,#REF!,MATCH(E$2,anneeCNA2,0))</f>
        <v>#REF!</v>
      </c>
      <c r="F36" s="144" t="e">
        <f>INDEX(saisieanneeCNA,#REF!,MATCH(F$2,anneeCNA2,0))</f>
        <v>#REF!</v>
      </c>
      <c r="G36" s="46" t="s">
        <v>72</v>
      </c>
      <c r="H36" s="46">
        <v>-4.3999999999999932</v>
      </c>
      <c r="I36" s="46">
        <v>-24.579066346668434</v>
      </c>
      <c r="J36" s="46">
        <v>7.2858866307657921</v>
      </c>
    </row>
    <row r="37" spans="1:10" hidden="1">
      <c r="A37" s="89">
        <v>0</v>
      </c>
      <c r="B37" s="143" t="e">
        <f>INDEX(saisieanneeCNA,#REF!,MATCH(B$2,anneeCNA2,0))</f>
        <v>#REF!</v>
      </c>
      <c r="C37" s="142" t="e">
        <f>INDEX(saisieanneeCNA,#REF!,MATCH(C$2,anneeCNA2,0))</f>
        <v>#REF!</v>
      </c>
      <c r="D37" s="142" t="e">
        <f>INDEX(saisieanneeCNA,#REF!,MATCH(D$2,anneeCNA2,0))</f>
        <v>#REF!</v>
      </c>
      <c r="E37" s="142" t="e">
        <f>INDEX(saisieanneeCNA,#REF!,MATCH(E$2,anneeCNA2,0))</f>
        <v>#REF!</v>
      </c>
      <c r="F37" s="144" t="e">
        <f>INDEX(saisieanneeCNA,#REF!,MATCH(F$2,anneeCNA2,0))</f>
        <v>#REF!</v>
      </c>
      <c r="G37" s="46" t="s">
        <v>73</v>
      </c>
      <c r="H37" s="46">
        <v>-5.100000000000005</v>
      </c>
      <c r="I37" s="46">
        <v>-6.2000000000000055</v>
      </c>
      <c r="J37" s="46">
        <v>0</v>
      </c>
    </row>
    <row r="38" spans="1:10" hidden="1">
      <c r="A38" s="89">
        <v>0</v>
      </c>
      <c r="B38" s="143" t="e">
        <f>INDEX(saisieanneeCNA,#REF!,MATCH(B$2,anneeCNA2,0))</f>
        <v>#REF!</v>
      </c>
      <c r="C38" s="142" t="e">
        <f>INDEX(saisieanneeCNA,#REF!,MATCH(C$2,anneeCNA2,0))</f>
        <v>#REF!</v>
      </c>
      <c r="D38" s="142" t="e">
        <f>INDEX(saisieanneeCNA,#REF!,MATCH(D$2,anneeCNA2,0))</f>
        <v>#REF!</v>
      </c>
      <c r="E38" s="142" t="e">
        <f>INDEX(saisieanneeCNA,#REF!,MATCH(E$2,anneeCNA2,0))</f>
        <v>#REF!</v>
      </c>
      <c r="F38" s="144" t="e">
        <f>INDEX(saisieanneeCNA,#REF!,MATCH(F$2,anneeCNA2,0))</f>
        <v>#REF!</v>
      </c>
      <c r="G38" s="46" t="s">
        <v>74</v>
      </c>
      <c r="H38" s="46">
        <v>9.2000000000000313</v>
      </c>
      <c r="I38" s="46">
        <v>-33.666666666666679</v>
      </c>
      <c r="J38" s="46">
        <v>-12.729617377376401</v>
      </c>
    </row>
    <row r="39" spans="1:10" hidden="1">
      <c r="A39" s="89">
        <v>0</v>
      </c>
      <c r="B39" s="143" t="e">
        <f>INDEX(saisieanneeCNA,#REF!,MATCH(B$2,anneeCNA2,0))</f>
        <v>#REF!</v>
      </c>
      <c r="C39" s="142" t="e">
        <f>INDEX(saisieanneeCNA,#REF!,MATCH(C$2,anneeCNA2,0))</f>
        <v>#REF!</v>
      </c>
      <c r="D39" s="142" t="e">
        <f>INDEX(saisieanneeCNA,#REF!,MATCH(D$2,anneeCNA2,0))</f>
        <v>#REF!</v>
      </c>
      <c r="E39" s="142" t="e">
        <f>INDEX(saisieanneeCNA,#REF!,MATCH(E$2,anneeCNA2,0))</f>
        <v>#REF!</v>
      </c>
      <c r="F39" s="144" t="e">
        <f>INDEX(saisieanneeCNA,#REF!,MATCH(F$2,anneeCNA2,0))</f>
        <v>#REF!</v>
      </c>
      <c r="G39" s="46" t="s">
        <v>75</v>
      </c>
      <c r="H39" s="46">
        <v>12.000000000000032</v>
      </c>
      <c r="I39" s="46">
        <v>-4.2264763716109215</v>
      </c>
      <c r="J39" s="46">
        <v>3.3329702634597336</v>
      </c>
    </row>
    <row r="40" spans="1:10" hidden="1">
      <c r="A40" s="89">
        <v>0</v>
      </c>
      <c r="B40" s="143" t="e">
        <f>INDEX(saisieanneeCNA,#REF!,MATCH(B$2,anneeCNA2,0))</f>
        <v>#REF!</v>
      </c>
      <c r="C40" s="142" t="e">
        <f>INDEX(saisieanneeCNA,#REF!,MATCH(C$2,anneeCNA2,0))</f>
        <v>#REF!</v>
      </c>
      <c r="D40" s="142" t="e">
        <f>INDEX(saisieanneeCNA,#REF!,MATCH(D$2,anneeCNA2,0))</f>
        <v>#REF!</v>
      </c>
      <c r="E40" s="142" t="e">
        <f>INDEX(saisieanneeCNA,#REF!,MATCH(E$2,anneeCNA2,0))</f>
        <v>#REF!</v>
      </c>
      <c r="F40" s="144" t="e">
        <f>INDEX(saisieanneeCNA,#REF!,MATCH(F$2,anneeCNA2,0))</f>
        <v>#REF!</v>
      </c>
      <c r="G40" s="46" t="s">
        <v>76</v>
      </c>
      <c r="H40" s="46">
        <v>40.09999999999998</v>
      </c>
      <c r="I40" s="46">
        <v>-21.799999999999965</v>
      </c>
      <c r="J40" s="46">
        <v>-17.024798056345258</v>
      </c>
    </row>
    <row r="41" spans="1:10" hidden="1">
      <c r="A41" s="89" t="s">
        <v>81</v>
      </c>
      <c r="B41" s="143" t="e">
        <f>INDEX(saisieanneeCNA,#REF!,MATCH(B$2,anneeCNA2,0))</f>
        <v>#REF!</v>
      </c>
      <c r="C41" s="142" t="e">
        <f>INDEX(saisieanneeCNA,#REF!,MATCH(C$2,anneeCNA2,0))</f>
        <v>#REF!</v>
      </c>
      <c r="D41" s="142" t="e">
        <f>INDEX(saisieanneeCNA,#REF!,MATCH(D$2,anneeCNA2,0))</f>
        <v>#REF!</v>
      </c>
      <c r="E41" s="142" t="e">
        <f>INDEX(saisieanneeCNA,#REF!,MATCH(E$2,anneeCNA2,0))</f>
        <v>#REF!</v>
      </c>
      <c r="F41" s="144" t="e">
        <f>INDEX(saisieanneeCNA,#REF!,MATCH(F$2,anneeCNA2,0))</f>
        <v>#REF!</v>
      </c>
      <c r="G41" s="46" t="s">
        <v>77</v>
      </c>
      <c r="H41" s="46">
        <v>-29.300000000000004</v>
      </c>
      <c r="I41" s="46">
        <v>1.6900000000000137</v>
      </c>
      <c r="J41" s="46">
        <v>-9.2929115753886506</v>
      </c>
    </row>
    <row r="42" spans="1:10" hidden="1">
      <c r="A42" s="89">
        <v>0</v>
      </c>
      <c r="B42" s="143" t="e">
        <f>INDEX(saisieanneeCNA,#REF!,MATCH(B$2,anneeCNA2,0))</f>
        <v>#REF!</v>
      </c>
      <c r="C42" s="142" t="e">
        <f>INDEX(saisieanneeCNA,#REF!,MATCH(C$2,anneeCNA2,0))</f>
        <v>#REF!</v>
      </c>
      <c r="D42" s="142" t="e">
        <f>INDEX(saisieanneeCNA,#REF!,MATCH(D$2,anneeCNA2,0))</f>
        <v>#REF!</v>
      </c>
      <c r="E42" s="142" t="e">
        <f>INDEX(saisieanneeCNA,#REF!,MATCH(E$2,anneeCNA2,0))</f>
        <v>#REF!</v>
      </c>
      <c r="F42" s="144" t="e">
        <f>INDEX(saisieanneeCNA,#REF!,MATCH(F$2,anneeCNA2,0))</f>
        <v>#REF!</v>
      </c>
      <c r="G42" s="46" t="s">
        <v>78</v>
      </c>
      <c r="H42" s="46">
        <v>-19.662857181907111</v>
      </c>
      <c r="I42" s="46">
        <v>-28.675662065328556</v>
      </c>
      <c r="J42" s="46">
        <v>-44.490313333995665</v>
      </c>
    </row>
    <row r="43" spans="1:10" hidden="1">
      <c r="A43" s="89">
        <v>0</v>
      </c>
      <c r="B43" s="143" t="e">
        <f>INDEX(saisieanneeCNA,#REF!,MATCH(B$2,anneeCNA2,0))</f>
        <v>#REF!</v>
      </c>
      <c r="C43" s="142" t="e">
        <f>INDEX(saisieanneeCNA,#REF!,MATCH(C$2,anneeCNA2,0))</f>
        <v>#REF!</v>
      </c>
      <c r="D43" s="142" t="e">
        <f>INDEX(saisieanneeCNA,#REF!,MATCH(D$2,anneeCNA2,0))</f>
        <v>#REF!</v>
      </c>
      <c r="E43" s="142" t="e">
        <f>INDEX(saisieanneeCNA,#REF!,MATCH(E$2,anneeCNA2,0))</f>
        <v>#REF!</v>
      </c>
      <c r="F43" s="144" t="e">
        <f>INDEX(saisieanneeCNA,#REF!,MATCH(F$2,anneeCNA2,0))</f>
        <v>#REF!</v>
      </c>
      <c r="G43" s="46" t="s">
        <v>79</v>
      </c>
      <c r="H43" s="46">
        <v>-19.000000000000007</v>
      </c>
      <c r="I43" s="46">
        <v>24.300000000000011</v>
      </c>
      <c r="J43" s="46">
        <v>22.737255602241689</v>
      </c>
    </row>
    <row r="44" spans="1:10" ht="15.75" thickBot="1">
      <c r="A44" s="50"/>
      <c r="B44" s="93"/>
      <c r="C44" s="64"/>
      <c r="D44" s="63"/>
      <c r="E44" s="64"/>
      <c r="F44" s="100"/>
      <c r="G44" s="46" t="s">
        <v>28</v>
      </c>
      <c r="H44" s="46">
        <v>10.6</v>
      </c>
      <c r="I44" s="46">
        <v>-7.3</v>
      </c>
      <c r="J44" s="46">
        <v>-13.537833638898034</v>
      </c>
    </row>
    <row r="45" spans="1:10">
      <c r="A45" s="149" t="s">
        <v>306</v>
      </c>
      <c r="B45" s="48"/>
      <c r="C45" s="48"/>
      <c r="D45" s="48"/>
      <c r="E45" s="147" t="e">
        <f>IF(OR(E3="p",F3="p"),"p = provisoire","")</f>
        <v>#REF!</v>
      </c>
      <c r="F45" s="147" t="e">
        <f>IF(OR(E3="prév.",F3="prév."),"prév. = prévision","")</f>
        <v>#REF!</v>
      </c>
      <c r="G45" s="46" t="s">
        <v>80</v>
      </c>
      <c r="H45" s="46">
        <v>1.2000000000000011</v>
      </c>
      <c r="I45" s="46">
        <v>-16.229688847227642</v>
      </c>
      <c r="J45" s="46">
        <v>-14.000000000000002</v>
      </c>
    </row>
    <row r="46" spans="1:10" ht="30.75" customHeight="1">
      <c r="A46" s="799" t="s">
        <v>307</v>
      </c>
      <c r="B46" s="799"/>
      <c r="C46" s="799"/>
      <c r="D46" s="799"/>
      <c r="E46" s="799"/>
      <c r="F46" s="799"/>
      <c r="G46" s="46" t="s">
        <v>81</v>
      </c>
      <c r="H46" s="46">
        <v>8.2211767502635702</v>
      </c>
      <c r="I46" s="46">
        <v>-7.5401942667866599</v>
      </c>
      <c r="J46" s="46">
        <v>1.6774599604646667</v>
      </c>
    </row>
    <row r="47" spans="1:10">
      <c r="B47" s="48"/>
      <c r="C47" s="48"/>
      <c r="D47" s="48"/>
      <c r="E47" s="48"/>
      <c r="F47" s="48"/>
      <c r="G47" s="46" t="s">
        <v>82</v>
      </c>
      <c r="H47" s="46">
        <v>27.624757397237154</v>
      </c>
      <c r="I47" s="46">
        <v>-17.692379130292966</v>
      </c>
      <c r="J47" s="46">
        <v>2.5760271249192668</v>
      </c>
    </row>
    <row r="48" spans="1:10">
      <c r="G48" s="46" t="s">
        <v>83</v>
      </c>
      <c r="H48" s="46">
        <v>7.2594853844827556</v>
      </c>
      <c r="I48" s="46">
        <v>-10.299999999999986</v>
      </c>
      <c r="J48" s="46">
        <v>0.95138476770899594</v>
      </c>
    </row>
    <row r="49" spans="7:10">
      <c r="G49" s="46" t="s">
        <v>84</v>
      </c>
      <c r="H49" s="46">
        <v>4.6889904995389697</v>
      </c>
      <c r="I49" s="46">
        <v>-18.60450403859334</v>
      </c>
      <c r="J49" s="46">
        <v>6.7488581152585381</v>
      </c>
    </row>
    <row r="50" spans="7:10">
      <c r="G50" s="46" t="s">
        <v>85</v>
      </c>
      <c r="H50" s="46">
        <v>5.8999999999999995</v>
      </c>
      <c r="I50" s="46">
        <v>-13.3</v>
      </c>
      <c r="J50" s="46">
        <v>-0.44006665360106778</v>
      </c>
    </row>
    <row r="51" spans="7:10">
      <c r="G51" s="46" t="s">
        <v>56</v>
      </c>
      <c r="H51" s="46">
        <v>20.900000000000006</v>
      </c>
      <c r="I51" s="46">
        <v>9.2357811301507997</v>
      </c>
      <c r="J51" s="46">
        <v>9.9136467685200671</v>
      </c>
    </row>
    <row r="52" spans="7:10">
      <c r="G52" s="46" t="s">
        <v>57</v>
      </c>
      <c r="H52" s="46">
        <v>3.3168596060694453</v>
      </c>
      <c r="I52" s="46">
        <v>3.9269522624484678</v>
      </c>
      <c r="J52" s="46">
        <v>-1.2913559487288007</v>
      </c>
    </row>
    <row r="53" spans="7:10">
      <c r="G53" s="46" t="s">
        <v>58</v>
      </c>
      <c r="H53" s="46">
        <v>4</v>
      </c>
      <c r="I53" s="46">
        <v>16.7</v>
      </c>
      <c r="J53" s="46">
        <v>9.75</v>
      </c>
    </row>
    <row r="54" spans="7:10">
      <c r="G54" s="46" t="s">
        <v>59</v>
      </c>
      <c r="H54" s="46">
        <v>14.2</v>
      </c>
      <c r="I54" s="46">
        <v>7.5</v>
      </c>
      <c r="J54" s="46">
        <v>16.737393399602539</v>
      </c>
    </row>
    <row r="55" spans="7:10">
      <c r="G55" s="46" t="s">
        <v>188</v>
      </c>
      <c r="H55" s="46">
        <v>8.3000000000000007</v>
      </c>
      <c r="I55" s="46">
        <v>-14.399999999999999</v>
      </c>
      <c r="J55" s="46">
        <v>0.69400236478480704</v>
      </c>
    </row>
    <row r="56" spans="7:10">
      <c r="G56" s="46" t="s">
        <v>189</v>
      </c>
      <c r="H56" s="46">
        <v>0</v>
      </c>
      <c r="I56" s="46">
        <v>0</v>
      </c>
      <c r="J56" s="46">
        <v>0</v>
      </c>
    </row>
    <row r="57" spans="7:10">
      <c r="G57" s="46" t="s">
        <v>86</v>
      </c>
      <c r="H57" s="46">
        <v>0</v>
      </c>
      <c r="I57" s="46">
        <v>0</v>
      </c>
      <c r="J57" s="46">
        <v>0</v>
      </c>
    </row>
    <row r="58" spans="7:10">
      <c r="G58" s="46" t="s">
        <v>87</v>
      </c>
      <c r="H58" s="46">
        <v>3.0000000000000027</v>
      </c>
      <c r="I58" s="46">
        <v>-5.0000000000000044</v>
      </c>
      <c r="J58" s="46">
        <v>1.0000000000000009</v>
      </c>
    </row>
    <row r="59" spans="7:10">
      <c r="G59" s="46" t="s">
        <v>190</v>
      </c>
      <c r="H59" s="46">
        <v>4</v>
      </c>
      <c r="I59" s="46">
        <v>16.7</v>
      </c>
      <c r="J59" s="46">
        <v>9.75</v>
      </c>
    </row>
    <row r="77" ht="18" customHeight="1"/>
    <row r="78" hidden="1"/>
  </sheetData>
  <mergeCells count="2">
    <mergeCell ref="A1:F1"/>
    <mergeCell ref="A46:F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horizontalDpi="4294967294" verticalDpi="300" r:id="rId1"/>
  <headerFooter>
    <oddHeader>&amp;C&amp;"Arial Black,Normal"&amp;8TABLEAU DE BORD DE L’ECONOMIE SECTEUR REEL</oddHeader>
    <oddFooter>&amp;C5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00B0F0"/>
  </sheetPr>
  <dimension ref="A1:L71"/>
  <sheetViews>
    <sheetView showRuler="0" zoomScale="80" zoomScaleNormal="62" zoomScaleSheetLayoutView="90" zoomScalePageLayoutView="62" workbookViewId="0">
      <selection activeCell="E6" sqref="E6"/>
    </sheetView>
  </sheetViews>
  <sheetFormatPr baseColWidth="10" defaultColWidth="11.42578125" defaultRowHeight="15"/>
  <cols>
    <col min="1" max="1" width="47.7109375" style="46" customWidth="1"/>
    <col min="2" max="2" width="16" style="46" customWidth="1"/>
    <col min="3" max="3" width="17.28515625" style="46" customWidth="1"/>
    <col min="4" max="4" width="15.7109375" style="46" customWidth="1"/>
    <col min="5" max="6" width="14.7109375" style="46" customWidth="1"/>
    <col min="7" max="16384" width="11.42578125" style="46"/>
  </cols>
  <sheetData>
    <row r="1" spans="1:12" ht="33" customHeight="1">
      <c r="A1" s="800" t="s">
        <v>262</v>
      </c>
      <c r="B1" s="797"/>
      <c r="C1" s="797"/>
      <c r="D1" s="797"/>
      <c r="E1" s="798"/>
      <c r="F1" s="129"/>
    </row>
    <row r="2" spans="1:12" ht="62.25" customHeight="1" thickBot="1">
      <c r="A2" s="110"/>
      <c r="B2" s="111" t="s">
        <v>257</v>
      </c>
      <c r="C2" s="111" t="s">
        <v>258</v>
      </c>
      <c r="D2" s="111" t="s">
        <v>259</v>
      </c>
      <c r="E2" s="112" t="s">
        <v>260</v>
      </c>
      <c r="F2" s="130"/>
    </row>
    <row r="3" spans="1:12">
      <c r="A3" s="65" t="s">
        <v>217</v>
      </c>
      <c r="B3" s="101"/>
      <c r="C3" s="102"/>
      <c r="D3" s="103"/>
      <c r="E3" s="124"/>
    </row>
    <row r="4" spans="1:12">
      <c r="A4" s="47" t="s">
        <v>265</v>
      </c>
      <c r="B4" s="91"/>
      <c r="C4" s="61"/>
      <c r="E4" s="137"/>
    </row>
    <row r="5" spans="1:12">
      <c r="A5" s="113" t="s">
        <v>233</v>
      </c>
      <c r="B5" s="121">
        <v>0.14199999999999999</v>
      </c>
      <c r="C5" s="115">
        <v>4.7E-2</v>
      </c>
      <c r="D5" s="122">
        <v>9.5000000000000001E-2</v>
      </c>
      <c r="E5" s="125">
        <v>0.17799999999999999</v>
      </c>
      <c r="F5" s="116"/>
      <c r="H5" s="108"/>
    </row>
    <row r="6" spans="1:12">
      <c r="A6" s="113" t="s">
        <v>234</v>
      </c>
      <c r="B6" s="121">
        <v>0.18</v>
      </c>
      <c r="C6" s="115">
        <v>0.40300000000000002</v>
      </c>
      <c r="D6" s="122">
        <v>0.31900000000000001</v>
      </c>
      <c r="E6" s="125">
        <v>0.28499999999999998</v>
      </c>
      <c r="F6" s="116"/>
    </row>
    <row r="7" spans="1:12">
      <c r="A7" s="113" t="s">
        <v>235</v>
      </c>
      <c r="B7" s="121">
        <v>0.66300000000000003</v>
      </c>
      <c r="C7" s="115">
        <v>0.52500000000000002</v>
      </c>
      <c r="D7" s="122">
        <v>0.54</v>
      </c>
      <c r="E7" s="125">
        <v>0.50700000000000001</v>
      </c>
      <c r="F7" s="116"/>
    </row>
    <row r="8" spans="1:12" ht="15.75">
      <c r="A8" s="120" t="s">
        <v>236</v>
      </c>
      <c r="B8" s="117">
        <v>-0.52078842946831505</v>
      </c>
      <c r="C8" s="118">
        <v>-0.47801120757308202</v>
      </c>
      <c r="D8" s="119">
        <v>-0.444310231508731</v>
      </c>
      <c r="E8" s="126">
        <v>-0.32956616637237601</v>
      </c>
      <c r="F8" s="119"/>
    </row>
    <row r="9" spans="1:12">
      <c r="A9" s="89"/>
      <c r="B9" s="92"/>
      <c r="C9" s="62"/>
      <c r="D9" s="88"/>
      <c r="E9" s="127"/>
      <c r="F9" s="48"/>
      <c r="H9" s="109"/>
      <c r="I9" s="109"/>
    </row>
    <row r="10" spans="1:12">
      <c r="A10" s="47" t="s">
        <v>218</v>
      </c>
      <c r="B10" s="91"/>
      <c r="C10" s="61"/>
      <c r="D10" s="90"/>
      <c r="E10" s="127"/>
      <c r="F10" s="48"/>
    </row>
    <row r="11" spans="1:12">
      <c r="A11" s="89" t="s">
        <v>219</v>
      </c>
      <c r="B11" s="114">
        <v>-0.99126881720430104</v>
      </c>
      <c r="C11" s="115">
        <v>-5.6903225806451602E-2</v>
      </c>
      <c r="D11" s="116">
        <v>-0.97230107526881704</v>
      </c>
      <c r="E11" s="125">
        <v>-0.99126881720430104</v>
      </c>
      <c r="F11" s="116"/>
      <c r="H11" s="49" t="str">
        <f>B2</f>
        <v>2nd trimestre 
par rapport au 1er trimestre</v>
      </c>
      <c r="I11" s="49" t="str">
        <f>C2</f>
        <v>3ème trimestre 
par rapport au 2nd trimestre</v>
      </c>
      <c r="J11" s="49" t="str">
        <f>D2</f>
        <v>Perspective d'évolution au 4ème trimestre</v>
      </c>
      <c r="K11" s="49" t="str">
        <f>E2</f>
        <v>2nd trim. 2013
par rapport au 2nd trim. 2012</v>
      </c>
      <c r="L11" s="49" t="e">
        <f>#REF!</f>
        <v>#REF!</v>
      </c>
    </row>
    <row r="12" spans="1:12">
      <c r="A12" s="89" t="s">
        <v>220</v>
      </c>
      <c r="B12" s="114">
        <v>0</v>
      </c>
      <c r="C12" s="115">
        <v>-0.73499999999999999</v>
      </c>
      <c r="D12" s="116">
        <v>-0.441</v>
      </c>
      <c r="E12" s="125">
        <v>-0.58799999999999997</v>
      </c>
      <c r="F12" s="116"/>
      <c r="G12" s="46" t="str">
        <f t="shared" ref="G12:K13" si="0">A18</f>
        <v>BTP</v>
      </c>
      <c r="H12" s="109">
        <f t="shared" si="0"/>
        <v>-0.75512315010570796</v>
      </c>
      <c r="I12" s="109">
        <f t="shared" si="0"/>
        <v>-0.59900687103594097</v>
      </c>
      <c r="J12" s="109">
        <f t="shared" si="0"/>
        <v>-0.448381078224101</v>
      </c>
      <c r="K12" s="109">
        <f t="shared" si="0"/>
        <v>-0.47262209302325597</v>
      </c>
      <c r="L12" s="90" t="e">
        <f>#REF!</f>
        <v>#REF!</v>
      </c>
    </row>
    <row r="13" spans="1:12">
      <c r="A13" s="89" t="s">
        <v>221</v>
      </c>
      <c r="B13" s="114">
        <v>-0.58030352303523003</v>
      </c>
      <c r="C13" s="115">
        <v>-0.30688346883468798</v>
      </c>
      <c r="D13" s="116">
        <v>-4.6531165311653098E-2</v>
      </c>
      <c r="E13" s="125">
        <v>-0.58986449864498602</v>
      </c>
      <c r="F13" s="116"/>
      <c r="G13" s="46" t="str">
        <f t="shared" si="0"/>
        <v>Commerce</v>
      </c>
      <c r="H13" s="109">
        <f t="shared" si="0"/>
        <v>-0.67432059645852704</v>
      </c>
      <c r="I13" s="109">
        <f t="shared" si="0"/>
        <v>-0.64964850149605102</v>
      </c>
      <c r="J13" s="109">
        <f t="shared" si="0"/>
        <v>-0.46212331387649003</v>
      </c>
      <c r="K13" s="109">
        <f t="shared" si="0"/>
        <v>-0.58673949085201405</v>
      </c>
      <c r="L13" s="90" t="e">
        <f>#REF!</f>
        <v>#REF!</v>
      </c>
    </row>
    <row r="14" spans="1:12">
      <c r="A14" s="89" t="s">
        <v>222</v>
      </c>
      <c r="B14" s="114">
        <v>-0.7056</v>
      </c>
      <c r="C14" s="115">
        <v>-0.3528</v>
      </c>
      <c r="D14" s="116">
        <v>0</v>
      </c>
      <c r="E14" s="125">
        <v>-0.7056</v>
      </c>
      <c r="F14" s="116"/>
      <c r="G14" s="46" t="str">
        <f>A22</f>
        <v>Assurances</v>
      </c>
      <c r="H14" s="109">
        <f>B22</f>
        <v>0.45284374999999999</v>
      </c>
      <c r="I14" s="109">
        <f>C22</f>
        <v>0.11025</v>
      </c>
      <c r="J14" s="109">
        <f>D22</f>
        <v>5.5125E-2</v>
      </c>
      <c r="K14" s="109">
        <f>E22</f>
        <v>0.50796874999999997</v>
      </c>
      <c r="L14" s="90" t="e">
        <f>#REF!</f>
        <v>#REF!</v>
      </c>
    </row>
    <row r="15" spans="1:12">
      <c r="A15" s="89" t="s">
        <v>223</v>
      </c>
      <c r="B15" s="114">
        <v>-0.76941007905138303</v>
      </c>
      <c r="C15" s="115">
        <v>-0.69279743083003997</v>
      </c>
      <c r="D15" s="116">
        <v>-0.29791501976284601</v>
      </c>
      <c r="E15" s="125">
        <v>-0.65194169960474302</v>
      </c>
      <c r="F15" s="116"/>
    </row>
    <row r="16" spans="1:12">
      <c r="A16" s="89" t="s">
        <v>224</v>
      </c>
      <c r="B16" s="114">
        <v>-0.37952027695351098</v>
      </c>
      <c r="C16" s="115">
        <v>-0.61562215628090999</v>
      </c>
      <c r="D16" s="116">
        <v>-0.19611869436201801</v>
      </c>
      <c r="E16" s="125">
        <v>-0.62800989119683504</v>
      </c>
      <c r="F16" s="116"/>
    </row>
    <row r="17" spans="1:10">
      <c r="A17" s="89" t="s">
        <v>225</v>
      </c>
      <c r="B17" s="114">
        <v>-0.11025</v>
      </c>
      <c r="C17" s="115">
        <v>-0.11025</v>
      </c>
      <c r="D17" s="116">
        <v>-0.34375</v>
      </c>
      <c r="E17" s="125">
        <v>-0.45400000000000001</v>
      </c>
      <c r="F17" s="116"/>
      <c r="G17" s="46" t="s">
        <v>63</v>
      </c>
      <c r="H17" s="46">
        <v>2.9462125101500813</v>
      </c>
      <c r="I17" s="46">
        <v>8.5358975012288507</v>
      </c>
      <c r="J17" s="46">
        <v>-3.3197910061650515</v>
      </c>
    </row>
    <row r="18" spans="1:10">
      <c r="A18" s="89" t="s">
        <v>226</v>
      </c>
      <c r="B18" s="114">
        <v>-0.75512315010570796</v>
      </c>
      <c r="C18" s="115">
        <v>-0.59900687103594097</v>
      </c>
      <c r="D18" s="116">
        <v>-0.448381078224101</v>
      </c>
      <c r="E18" s="125">
        <v>-0.47262209302325597</v>
      </c>
      <c r="F18" s="116"/>
      <c r="G18" s="46" t="s">
        <v>51</v>
      </c>
      <c r="H18" s="46">
        <v>4.5098261369946879</v>
      </c>
      <c r="I18" s="46">
        <v>10.702953620782507</v>
      </c>
      <c r="J18" s="46">
        <v>-0.19009475724354186</v>
      </c>
    </row>
    <row r="19" spans="1:10">
      <c r="A19" s="89" t="s">
        <v>57</v>
      </c>
      <c r="B19" s="114">
        <v>-0.67432059645852704</v>
      </c>
      <c r="C19" s="115">
        <v>-0.64964850149605102</v>
      </c>
      <c r="D19" s="116">
        <v>-0.46212331387649003</v>
      </c>
      <c r="E19" s="125">
        <v>-0.58673949085201405</v>
      </c>
      <c r="F19" s="116"/>
      <c r="G19" s="46" t="s">
        <v>52</v>
      </c>
      <c r="H19" s="46">
        <v>1.6380572285603634</v>
      </c>
      <c r="I19" s="46">
        <v>1.8049466478324838</v>
      </c>
      <c r="J19" s="46">
        <v>-7.9795667050436503</v>
      </c>
    </row>
    <row r="20" spans="1:10">
      <c r="A20" s="89" t="s">
        <v>227</v>
      </c>
      <c r="B20" s="114">
        <v>-5.4723863398282002E-2</v>
      </c>
      <c r="C20" s="115">
        <v>-4.28368950345695E-2</v>
      </c>
      <c r="D20" s="116">
        <v>-0.48844175570919801</v>
      </c>
      <c r="E20" s="125">
        <v>0.417553844542217</v>
      </c>
      <c r="F20" s="116"/>
      <c r="G20" s="46" t="s">
        <v>53</v>
      </c>
      <c r="H20" s="46">
        <v>1.0000000000000009</v>
      </c>
      <c r="I20" s="46">
        <v>30.360941658042218</v>
      </c>
      <c r="J20" s="46">
        <v>9.9087770167827216E-2</v>
      </c>
    </row>
    <row r="21" spans="1:10">
      <c r="A21" s="89" t="s">
        <v>228</v>
      </c>
      <c r="B21" s="114">
        <v>-0.21839080459770099</v>
      </c>
      <c r="C21" s="115">
        <v>-3.1551724137931003E-2</v>
      </c>
      <c r="D21" s="116">
        <v>1.2758620689655199E-2</v>
      </c>
      <c r="E21" s="125">
        <v>-0.287333333333333</v>
      </c>
      <c r="F21" s="116"/>
      <c r="G21" s="46" t="s">
        <v>65</v>
      </c>
      <c r="H21" s="46">
        <v>0</v>
      </c>
      <c r="I21" s="46">
        <v>57.269683648731196</v>
      </c>
      <c r="J21" s="46">
        <v>34.019417224528596</v>
      </c>
    </row>
    <row r="22" spans="1:10">
      <c r="A22" s="89" t="s">
        <v>97</v>
      </c>
      <c r="B22" s="114">
        <v>0.45284374999999999</v>
      </c>
      <c r="C22" s="115">
        <v>0.11025</v>
      </c>
      <c r="D22" s="116">
        <v>5.5125E-2</v>
      </c>
      <c r="E22" s="125">
        <v>0.50796874999999997</v>
      </c>
      <c r="F22" s="116"/>
      <c r="G22" s="46" t="s">
        <v>66</v>
      </c>
      <c r="H22" s="46">
        <v>9.0000000000000071</v>
      </c>
      <c r="I22" s="46">
        <v>-11.151403639278456</v>
      </c>
      <c r="J22" s="46">
        <v>54.723853131521885</v>
      </c>
    </row>
    <row r="23" spans="1:10">
      <c r="A23" s="151" t="s">
        <v>289</v>
      </c>
      <c r="B23" s="114">
        <v>-0.45586940142318999</v>
      </c>
      <c r="C23" s="115">
        <v>-0.40960192549183799</v>
      </c>
      <c r="D23" s="116">
        <v>-0.53687400586019296</v>
      </c>
      <c r="E23" s="125">
        <v>-0.30055420678108002</v>
      </c>
      <c r="F23" s="116"/>
      <c r="G23" s="46" t="s">
        <v>54</v>
      </c>
      <c r="H23" s="46">
        <v>6.8999999999999728</v>
      </c>
      <c r="I23" s="46">
        <v>-0.40580360195949794</v>
      </c>
      <c r="J23" s="46">
        <v>7.5186169057480878</v>
      </c>
    </row>
    <row r="24" spans="1:10">
      <c r="A24" s="89" t="s">
        <v>229</v>
      </c>
      <c r="B24" s="114">
        <v>-0.75471631205673795</v>
      </c>
      <c r="C24" s="115">
        <v>-0.64890425531914897</v>
      </c>
      <c r="D24" s="116">
        <v>0.15094326241134801</v>
      </c>
      <c r="E24" s="125">
        <v>-0.799847517730497</v>
      </c>
      <c r="F24" s="116"/>
      <c r="G24" s="46" t="s">
        <v>67</v>
      </c>
      <c r="H24" s="46">
        <v>12.47</v>
      </c>
      <c r="I24" s="46">
        <v>-5.9</v>
      </c>
      <c r="J24" s="46">
        <v>-1.7826894878524999</v>
      </c>
    </row>
    <row r="25" spans="1:10">
      <c r="A25" s="89" t="s">
        <v>230</v>
      </c>
      <c r="B25" s="114">
        <v>-0.61805070422535202</v>
      </c>
      <c r="C25" s="115">
        <v>-0.70707323943662004</v>
      </c>
      <c r="D25" s="116">
        <v>-0.46229577464788701</v>
      </c>
      <c r="E25" s="125">
        <v>-0.47223380281690103</v>
      </c>
      <c r="F25" s="116"/>
      <c r="G25" s="46" t="s">
        <v>68</v>
      </c>
      <c r="H25" s="46">
        <v>3.0000000000000027</v>
      </c>
      <c r="I25" s="46">
        <v>9.9999999999988987E-2</v>
      </c>
      <c r="J25" s="46">
        <v>17.304839742126198</v>
      </c>
    </row>
    <row r="26" spans="1:10">
      <c r="A26" s="89" t="s">
        <v>231</v>
      </c>
      <c r="B26" s="114">
        <v>-0.903307792207792</v>
      </c>
      <c r="C26" s="115">
        <v>-0.77281428571428601</v>
      </c>
      <c r="D26" s="116">
        <v>-0.55169220779220796</v>
      </c>
      <c r="E26" s="125">
        <v>-0.68676753246753297</v>
      </c>
      <c r="F26" s="116"/>
      <c r="G26" s="46" t="s">
        <v>69</v>
      </c>
      <c r="H26" s="46">
        <v>-9.0999999999999854</v>
      </c>
      <c r="I26" s="46">
        <v>-5.9000000000000057</v>
      </c>
      <c r="J26" s="46">
        <v>-14.511738983255263</v>
      </c>
    </row>
    <row r="27" spans="1:10" ht="15.75" thickBot="1">
      <c r="A27" s="50"/>
      <c r="B27" s="93"/>
      <c r="C27" s="64"/>
      <c r="D27" s="63"/>
      <c r="E27" s="128"/>
      <c r="F27" s="48"/>
      <c r="G27" s="46" t="s">
        <v>70</v>
      </c>
      <c r="H27" s="46">
        <v>-5.500000000000016</v>
      </c>
      <c r="I27" s="46">
        <v>-19.274708209052349</v>
      </c>
      <c r="J27" s="46">
        <v>3.0000000000000249</v>
      </c>
    </row>
    <row r="28" spans="1:10">
      <c r="A28" s="123" t="s">
        <v>232</v>
      </c>
      <c r="B28" s="48"/>
      <c r="C28" s="48"/>
      <c r="D28" s="48"/>
      <c r="E28" s="48"/>
      <c r="F28" s="48"/>
      <c r="G28" s="46" t="s">
        <v>71</v>
      </c>
      <c r="H28" s="46">
        <v>-7.2999999999999954</v>
      </c>
      <c r="I28" s="46">
        <v>-0.20000000000000018</v>
      </c>
      <c r="J28" s="46">
        <v>-7.6308805208557873</v>
      </c>
    </row>
    <row r="29" spans="1:10">
      <c r="B29" s="48"/>
      <c r="C29" s="48"/>
      <c r="D29" s="48"/>
      <c r="E29" s="48"/>
      <c r="F29" s="48"/>
      <c r="G29" s="46" t="s">
        <v>72</v>
      </c>
      <c r="H29" s="46">
        <v>-4.3999999999999932</v>
      </c>
      <c r="I29" s="46">
        <v>-24.579066346668434</v>
      </c>
      <c r="J29" s="46">
        <v>7.2858866307657921</v>
      </c>
    </row>
    <row r="30" spans="1:10">
      <c r="B30" s="48"/>
      <c r="C30" s="48"/>
      <c r="D30" s="48"/>
      <c r="E30" s="48"/>
      <c r="F30" s="48"/>
      <c r="G30" s="46" t="s">
        <v>73</v>
      </c>
      <c r="H30" s="46">
        <v>-5.100000000000005</v>
      </c>
      <c r="I30" s="46">
        <v>-6.2000000000000055</v>
      </c>
      <c r="J30" s="46">
        <v>0</v>
      </c>
    </row>
    <row r="31" spans="1:10">
      <c r="G31" s="46" t="s">
        <v>74</v>
      </c>
      <c r="H31" s="46">
        <v>9.2000000000000313</v>
      </c>
      <c r="I31" s="46">
        <v>-33.666666666666679</v>
      </c>
      <c r="J31" s="46">
        <v>-12.729617377376401</v>
      </c>
    </row>
    <row r="32" spans="1:10">
      <c r="G32" s="46" t="s">
        <v>75</v>
      </c>
      <c r="H32" s="46">
        <v>12.000000000000032</v>
      </c>
      <c r="I32" s="46">
        <v>-4.2264763716109215</v>
      </c>
      <c r="J32" s="46">
        <v>3.3329702634597336</v>
      </c>
    </row>
    <row r="33" spans="7:10">
      <c r="G33" s="46" t="s">
        <v>76</v>
      </c>
      <c r="H33" s="46">
        <v>40.09999999999998</v>
      </c>
      <c r="I33" s="46">
        <v>-21.799999999999965</v>
      </c>
      <c r="J33" s="46">
        <v>-17.024798056345258</v>
      </c>
    </row>
    <row r="34" spans="7:10">
      <c r="G34" s="46" t="s">
        <v>77</v>
      </c>
      <c r="H34" s="46">
        <v>-29.300000000000004</v>
      </c>
      <c r="I34" s="46">
        <v>1.6900000000000137</v>
      </c>
      <c r="J34" s="46">
        <v>-9.2929115753886506</v>
      </c>
    </row>
    <row r="35" spans="7:10">
      <c r="G35" s="46" t="s">
        <v>78</v>
      </c>
      <c r="H35" s="46">
        <v>-19.662857181907111</v>
      </c>
      <c r="I35" s="46">
        <v>-28.675662065328556</v>
      </c>
      <c r="J35" s="46">
        <v>-44.490313333995665</v>
      </c>
    </row>
    <row r="36" spans="7:10">
      <c r="G36" s="46" t="s">
        <v>79</v>
      </c>
      <c r="H36" s="46">
        <v>-19.000000000000007</v>
      </c>
      <c r="I36" s="46">
        <v>24.300000000000011</v>
      </c>
      <c r="J36" s="46">
        <v>22.737255602241689</v>
      </c>
    </row>
    <row r="37" spans="7:10">
      <c r="G37" s="46" t="s">
        <v>28</v>
      </c>
      <c r="H37" s="46">
        <v>10.6</v>
      </c>
      <c r="I37" s="46">
        <v>-7.3</v>
      </c>
      <c r="J37" s="46">
        <v>-13.537833638898034</v>
      </c>
    </row>
    <row r="38" spans="7:10">
      <c r="G38" s="46" t="s">
        <v>80</v>
      </c>
      <c r="H38" s="46">
        <v>1.2000000000000011</v>
      </c>
      <c r="I38" s="46">
        <v>-16.229688847227642</v>
      </c>
      <c r="J38" s="46">
        <v>-14.000000000000002</v>
      </c>
    </row>
    <row r="39" spans="7:10">
      <c r="G39" s="46" t="s">
        <v>81</v>
      </c>
      <c r="H39" s="46">
        <v>8.2211767502635702</v>
      </c>
      <c r="I39" s="46">
        <v>-7.5401942667866599</v>
      </c>
      <c r="J39" s="46">
        <v>1.6774599604646667</v>
      </c>
    </row>
    <row r="40" spans="7:10">
      <c r="G40" s="46" t="s">
        <v>82</v>
      </c>
      <c r="H40" s="46">
        <v>27.624757397237154</v>
      </c>
      <c r="I40" s="46">
        <v>-17.692379130292966</v>
      </c>
      <c r="J40" s="46">
        <v>2.5760271249192668</v>
      </c>
    </row>
    <row r="41" spans="7:10">
      <c r="G41" s="46" t="s">
        <v>83</v>
      </c>
      <c r="H41" s="46">
        <v>7.2594853844827556</v>
      </c>
      <c r="I41" s="46">
        <v>-10.299999999999986</v>
      </c>
      <c r="J41" s="46">
        <v>0.95138476770899594</v>
      </c>
    </row>
    <row r="42" spans="7:10">
      <c r="G42" s="46" t="s">
        <v>84</v>
      </c>
      <c r="H42" s="46">
        <v>4.6889904995389697</v>
      </c>
      <c r="I42" s="46">
        <v>-18.60450403859334</v>
      </c>
      <c r="J42" s="46">
        <v>6.7488581152585381</v>
      </c>
    </row>
    <row r="43" spans="7:10">
      <c r="G43" s="46" t="s">
        <v>85</v>
      </c>
      <c r="H43" s="46">
        <v>5.8999999999999995</v>
      </c>
      <c r="I43" s="46">
        <v>-13.3</v>
      </c>
      <c r="J43" s="46">
        <v>-0.44006665360106778</v>
      </c>
    </row>
    <row r="44" spans="7:10">
      <c r="G44" s="46" t="s">
        <v>56</v>
      </c>
      <c r="H44" s="46">
        <v>20.900000000000006</v>
      </c>
      <c r="I44" s="46">
        <v>9.2357811301507997</v>
      </c>
      <c r="J44" s="46">
        <v>9.9136467685200671</v>
      </c>
    </row>
    <row r="45" spans="7:10">
      <c r="G45" s="46" t="s">
        <v>57</v>
      </c>
      <c r="H45" s="46">
        <v>3.3168596060694453</v>
      </c>
      <c r="I45" s="46">
        <v>3.9269522624484678</v>
      </c>
      <c r="J45" s="46">
        <v>-1.2913559487288007</v>
      </c>
    </row>
    <row r="46" spans="7:10">
      <c r="G46" s="46" t="s">
        <v>58</v>
      </c>
      <c r="H46" s="46">
        <v>4</v>
      </c>
      <c r="I46" s="46">
        <v>16.7</v>
      </c>
      <c r="J46" s="46">
        <v>9.75</v>
      </c>
    </row>
    <row r="47" spans="7:10">
      <c r="G47" s="46" t="s">
        <v>59</v>
      </c>
      <c r="H47" s="46">
        <v>14.2</v>
      </c>
      <c r="I47" s="46">
        <v>7.5</v>
      </c>
      <c r="J47" s="46">
        <v>16.737393399602539</v>
      </c>
    </row>
    <row r="48" spans="7:10">
      <c r="G48" s="46" t="s">
        <v>188</v>
      </c>
      <c r="H48" s="46">
        <v>8.3000000000000007</v>
      </c>
      <c r="I48" s="46">
        <v>-14.399999999999999</v>
      </c>
      <c r="J48" s="46">
        <v>0.69400236478480704</v>
      </c>
    </row>
    <row r="49" spans="7:10">
      <c r="G49" s="46" t="s">
        <v>189</v>
      </c>
      <c r="H49" s="46">
        <v>0</v>
      </c>
      <c r="I49" s="46">
        <v>0</v>
      </c>
      <c r="J49" s="46">
        <v>0</v>
      </c>
    </row>
    <row r="50" spans="7:10">
      <c r="G50" s="46" t="s">
        <v>86</v>
      </c>
      <c r="H50" s="46">
        <v>0</v>
      </c>
      <c r="I50" s="46">
        <v>0</v>
      </c>
      <c r="J50" s="46">
        <v>0</v>
      </c>
    </row>
    <row r="51" spans="7:10">
      <c r="G51" s="46" t="s">
        <v>87</v>
      </c>
      <c r="H51" s="46">
        <v>3.0000000000000027</v>
      </c>
      <c r="I51" s="46">
        <v>-5.0000000000000044</v>
      </c>
      <c r="J51" s="46">
        <v>1.0000000000000009</v>
      </c>
    </row>
    <row r="52" spans="7:10">
      <c r="G52" s="46" t="s">
        <v>190</v>
      </c>
      <c r="H52" s="46">
        <v>4</v>
      </c>
      <c r="I52" s="46">
        <v>16.7</v>
      </c>
      <c r="J52" s="46">
        <v>9.75</v>
      </c>
    </row>
    <row r="70" ht="18" customHeight="1"/>
    <row r="71" hidden="1"/>
  </sheetData>
  <mergeCells count="1">
    <mergeCell ref="A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horizontalDpi="4294967294" verticalDpi="300" r:id="rId1"/>
  <headerFooter>
    <oddHeader>&amp;C&amp;"Arial Black,Normal"&amp;8TABLEAU DE BORD DE L’ECONOMIE SECTEUR REEL</oddHeader>
    <oddFooter>&amp;C6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>
    <tabColor rgb="FF00B0F0"/>
  </sheetPr>
  <dimension ref="A1:L71"/>
  <sheetViews>
    <sheetView zoomScale="80" zoomScaleNormal="62" zoomScaleSheetLayoutView="90" zoomScalePageLayoutView="62" workbookViewId="0">
      <selection activeCell="C22" sqref="C22"/>
    </sheetView>
  </sheetViews>
  <sheetFormatPr baseColWidth="10" defaultColWidth="11.42578125" defaultRowHeight="15"/>
  <cols>
    <col min="1" max="1" width="47.7109375" style="46" customWidth="1"/>
    <col min="2" max="2" width="16" style="46" customWidth="1"/>
    <col min="3" max="3" width="17.28515625" style="46" customWidth="1"/>
    <col min="4" max="4" width="15.7109375" style="46" customWidth="1"/>
    <col min="5" max="6" width="14.7109375" style="46" customWidth="1"/>
    <col min="7" max="16384" width="11.42578125" style="46"/>
  </cols>
  <sheetData>
    <row r="1" spans="1:12" ht="33" customHeight="1">
      <c r="A1" s="800" t="s">
        <v>263</v>
      </c>
      <c r="B1" s="797"/>
      <c r="C1" s="797"/>
      <c r="D1" s="797"/>
      <c r="E1" s="798"/>
      <c r="F1" s="129"/>
    </row>
    <row r="2" spans="1:12" ht="62.25" customHeight="1" thickBot="1">
      <c r="A2" s="110"/>
      <c r="B2" s="111" t="s">
        <v>257</v>
      </c>
      <c r="C2" s="111" t="s">
        <v>258</v>
      </c>
      <c r="D2" s="111" t="s">
        <v>259</v>
      </c>
      <c r="E2" s="112" t="s">
        <v>260</v>
      </c>
      <c r="F2" s="130"/>
    </row>
    <row r="3" spans="1:12">
      <c r="A3" s="65" t="s">
        <v>217</v>
      </c>
      <c r="B3" s="101"/>
      <c r="C3" s="102"/>
      <c r="D3" s="103"/>
      <c r="E3" s="124"/>
    </row>
    <row r="4" spans="1:12">
      <c r="A4" s="47" t="s">
        <v>265</v>
      </c>
      <c r="B4" s="91"/>
      <c r="C4" s="61"/>
      <c r="E4" s="137"/>
    </row>
    <row r="5" spans="1:12">
      <c r="A5" s="113" t="s">
        <v>237</v>
      </c>
      <c r="B5" s="121">
        <v>0.122</v>
      </c>
      <c r="C5" s="115">
        <v>0.11899999999999999</v>
      </c>
      <c r="D5" s="122">
        <v>0.14599999999999999</v>
      </c>
      <c r="E5" s="125">
        <v>0.18099999999999999</v>
      </c>
      <c r="F5" s="116"/>
      <c r="H5" s="108"/>
    </row>
    <row r="6" spans="1:12">
      <c r="A6" s="113" t="s">
        <v>238</v>
      </c>
      <c r="B6" s="121">
        <v>0.57699999999999996</v>
      </c>
      <c r="C6" s="115">
        <v>0.58399999999999996</v>
      </c>
      <c r="D6" s="122">
        <v>0.57499999999999996</v>
      </c>
      <c r="E6" s="125">
        <v>0.51600000000000001</v>
      </c>
      <c r="F6" s="116"/>
    </row>
    <row r="7" spans="1:12">
      <c r="A7" s="113" t="s">
        <v>239</v>
      </c>
      <c r="B7" s="121">
        <v>0.27100000000000002</v>
      </c>
      <c r="C7" s="115">
        <v>0.26300000000000001</v>
      </c>
      <c r="D7" s="122">
        <v>0.23899999999999999</v>
      </c>
      <c r="E7" s="125">
        <v>0.26900000000000002</v>
      </c>
      <c r="F7" s="116"/>
    </row>
    <row r="8" spans="1:12" ht="15.75">
      <c r="A8" s="120" t="s">
        <v>236</v>
      </c>
      <c r="B8" s="117">
        <v>-0.14920350206003499</v>
      </c>
      <c r="C8" s="118">
        <v>-0.14379029330979001</v>
      </c>
      <c r="D8" s="119">
        <v>-9.3431871689229007E-2</v>
      </c>
      <c r="E8" s="126">
        <v>-8.6999999999999994E-2</v>
      </c>
      <c r="F8" s="119"/>
    </row>
    <row r="9" spans="1:12">
      <c r="A9" s="89"/>
      <c r="B9" s="92"/>
      <c r="C9" s="62"/>
      <c r="D9" s="88"/>
      <c r="E9" s="127"/>
      <c r="F9" s="48"/>
      <c r="H9" s="109"/>
      <c r="I9" s="109"/>
    </row>
    <row r="10" spans="1:12">
      <c r="A10" s="47" t="s">
        <v>218</v>
      </c>
      <c r="B10" s="91"/>
      <c r="C10" s="61"/>
      <c r="D10" s="90"/>
      <c r="E10" s="127"/>
      <c r="F10" s="48"/>
    </row>
    <row r="11" spans="1:12">
      <c r="A11" s="89" t="s">
        <v>219</v>
      </c>
      <c r="B11" s="114">
        <v>-0.49563440860215102</v>
      </c>
      <c r="C11" s="115">
        <v>-0.49563440860215102</v>
      </c>
      <c r="D11" s="116">
        <v>-0.49563440860215102</v>
      </c>
      <c r="E11" s="125">
        <v>-0.49563440860215102</v>
      </c>
      <c r="F11" s="116"/>
      <c r="H11" s="49" t="str">
        <f>B2</f>
        <v>2nd trimestre 
par rapport au 1er trimestre</v>
      </c>
      <c r="I11" s="49" t="str">
        <f>C2</f>
        <v>3ème trimestre 
par rapport au 2nd trimestre</v>
      </c>
      <c r="J11" s="49" t="str">
        <f>D2</f>
        <v>Perspective d'évolution au 4ème trimestre</v>
      </c>
      <c r="K11" s="49" t="str">
        <f>E2</f>
        <v>2nd trim. 2013
par rapport au 2nd trim. 2012</v>
      </c>
      <c r="L11" s="49" t="e">
        <f>#REF!</f>
        <v>#REF!</v>
      </c>
    </row>
    <row r="12" spans="1:12">
      <c r="A12" s="89" t="s">
        <v>220</v>
      </c>
      <c r="B12" s="114">
        <v>0</v>
      </c>
      <c r="C12" s="115">
        <v>0</v>
      </c>
      <c r="D12" s="116">
        <v>0</v>
      </c>
      <c r="E12" s="125">
        <v>0.58799999999999997</v>
      </c>
      <c r="F12" s="116"/>
      <c r="G12" s="46" t="str">
        <f>A18</f>
        <v>BTP</v>
      </c>
      <c r="H12" s="109">
        <f>B18</f>
        <v>-0.448381078224101</v>
      </c>
      <c r="I12" s="109">
        <f>C18</f>
        <v>-0.415412262156448</v>
      </c>
      <c r="J12" s="109">
        <f>D18</f>
        <v>-0.355897463002114</v>
      </c>
      <c r="K12" s="109">
        <f>E18</f>
        <v>-0.31047145877378401</v>
      </c>
      <c r="L12" s="90" t="e">
        <f>#REF!</f>
        <v>#REF!</v>
      </c>
    </row>
    <row r="13" spans="1:12">
      <c r="A13" s="89" t="s">
        <v>221</v>
      </c>
      <c r="B13" s="114">
        <v>-0.36297560975609799</v>
      </c>
      <c r="C13" s="115">
        <v>-0.23392953929539301</v>
      </c>
      <c r="D13" s="116">
        <v>-0.15645528455284599</v>
      </c>
      <c r="E13" s="125">
        <v>-0.231669376693767</v>
      </c>
      <c r="F13" s="116"/>
      <c r="G13" s="46" t="str">
        <f>A13</f>
        <v>Industrie alimentaires</v>
      </c>
      <c r="H13" s="109">
        <f>B13</f>
        <v>-0.36297560975609799</v>
      </c>
      <c r="I13" s="109">
        <f>C13</f>
        <v>-0.23392953929539301</v>
      </c>
      <c r="J13" s="109">
        <f>D13</f>
        <v>-0.15645528455284599</v>
      </c>
      <c r="K13" s="109">
        <f>E13</f>
        <v>-0.231669376693767</v>
      </c>
      <c r="L13" s="90" t="e">
        <f>#REF!</f>
        <v>#REF!</v>
      </c>
    </row>
    <row r="14" spans="1:12">
      <c r="A14" s="89" t="s">
        <v>222</v>
      </c>
      <c r="B14" s="114">
        <v>0</v>
      </c>
      <c r="C14" s="115">
        <v>0</v>
      </c>
      <c r="D14" s="116">
        <v>0</v>
      </c>
      <c r="E14" s="125">
        <v>0.3528</v>
      </c>
      <c r="F14" s="116"/>
      <c r="G14" s="46" t="str">
        <f>A21</f>
        <v>Banques</v>
      </c>
      <c r="H14" s="109">
        <f>B21</f>
        <v>-0.19435632183908</v>
      </c>
      <c r="I14" s="109">
        <f>C21</f>
        <v>2.9873563218390801E-2</v>
      </c>
      <c r="J14" s="109">
        <f>D21</f>
        <v>7.7942528735632205E-2</v>
      </c>
      <c r="K14" s="109">
        <f>E21</f>
        <v>-0.30009195402298799</v>
      </c>
      <c r="L14" s="90" t="e">
        <f>#REF!</f>
        <v>#REF!</v>
      </c>
    </row>
    <row r="15" spans="1:12">
      <c r="A15" s="89" t="s">
        <v>223</v>
      </c>
      <c r="B15" s="114">
        <v>-0.485081027667984</v>
      </c>
      <c r="C15" s="115">
        <v>-0.50647826086956504</v>
      </c>
      <c r="D15" s="116">
        <v>-0.38203754940711498</v>
      </c>
      <c r="E15" s="125">
        <v>-0.38462747035573103</v>
      </c>
      <c r="F15" s="116"/>
    </row>
    <row r="16" spans="1:12">
      <c r="A16" s="89" t="s">
        <v>224</v>
      </c>
      <c r="B16" s="114">
        <v>-0.206365974282888</v>
      </c>
      <c r="C16" s="115">
        <v>-0.218357072205737</v>
      </c>
      <c r="D16" s="116">
        <v>-0.146261127596439</v>
      </c>
      <c r="E16" s="125">
        <v>-0.28131355093966398</v>
      </c>
      <c r="F16" s="116"/>
    </row>
    <row r="17" spans="1:10">
      <c r="A17" s="89" t="s">
        <v>225</v>
      </c>
      <c r="B17" s="114">
        <v>0.34375</v>
      </c>
      <c r="C17" s="115">
        <v>0</v>
      </c>
      <c r="D17" s="116">
        <v>-0.34375</v>
      </c>
      <c r="E17" s="125">
        <v>0.34375</v>
      </c>
      <c r="F17" s="116"/>
      <c r="G17" s="46" t="s">
        <v>63</v>
      </c>
      <c r="H17" s="46">
        <v>2.9462125101500813</v>
      </c>
      <c r="I17" s="46">
        <v>8.5358975012288507</v>
      </c>
      <c r="J17" s="46">
        <v>-3.3197910061650515</v>
      </c>
    </row>
    <row r="18" spans="1:10">
      <c r="A18" s="89" t="s">
        <v>226</v>
      </c>
      <c r="B18" s="114">
        <v>-0.448381078224101</v>
      </c>
      <c r="C18" s="115">
        <v>-0.415412262156448</v>
      </c>
      <c r="D18" s="116">
        <v>-0.355897463002114</v>
      </c>
      <c r="E18" s="125">
        <v>-0.31047145877378401</v>
      </c>
      <c r="F18" s="116"/>
      <c r="G18" s="46" t="s">
        <v>51</v>
      </c>
      <c r="H18" s="46">
        <v>4.5098261369946879</v>
      </c>
      <c r="I18" s="46">
        <v>10.702953620782507</v>
      </c>
      <c r="J18" s="46">
        <v>-0.19009475724354186</v>
      </c>
    </row>
    <row r="19" spans="1:10">
      <c r="A19" s="89" t="s">
        <v>57</v>
      </c>
      <c r="B19" s="114">
        <v>-0.124144111443567</v>
      </c>
      <c r="C19" s="115">
        <v>-0.151971697650464</v>
      </c>
      <c r="D19" s="116">
        <v>-5.69514886937754E-2</v>
      </c>
      <c r="E19" s="125">
        <v>-6.1746505125815497E-2</v>
      </c>
      <c r="F19" s="116"/>
      <c r="G19" s="46" t="s">
        <v>52</v>
      </c>
      <c r="H19" s="46">
        <v>1.6380572285603634</v>
      </c>
      <c r="I19" s="46">
        <v>1.8049466478324838</v>
      </c>
      <c r="J19" s="46">
        <v>-7.9795667050436503</v>
      </c>
    </row>
    <row r="20" spans="1:10">
      <c r="A20" s="89" t="s">
        <v>227</v>
      </c>
      <c r="B20" s="114">
        <v>-4.84670018856065E-2</v>
      </c>
      <c r="C20" s="115">
        <v>-3.1459773727215597E-2</v>
      </c>
      <c r="D20" s="116">
        <v>-1.9090718625602299E-2</v>
      </c>
      <c r="E20" s="125">
        <v>-4.3688455897758202E-2</v>
      </c>
      <c r="F20" s="116"/>
      <c r="G20" s="46" t="s">
        <v>53</v>
      </c>
      <c r="H20" s="46">
        <v>1.0000000000000009</v>
      </c>
      <c r="I20" s="46">
        <v>30.360941658042218</v>
      </c>
      <c r="J20" s="46">
        <v>9.9087770167827216E-2</v>
      </c>
    </row>
    <row r="21" spans="1:10">
      <c r="A21" s="89" t="s">
        <v>228</v>
      </c>
      <c r="B21" s="114">
        <v>-0.19435632183908</v>
      </c>
      <c r="C21" s="115">
        <v>2.9873563218390801E-2</v>
      </c>
      <c r="D21" s="116">
        <v>7.7942528735632205E-2</v>
      </c>
      <c r="E21" s="125">
        <v>-0.30009195402298799</v>
      </c>
      <c r="F21" s="116"/>
      <c r="G21" s="46" t="s">
        <v>65</v>
      </c>
      <c r="H21" s="46">
        <v>0</v>
      </c>
      <c r="I21" s="46">
        <v>57.269683648731196</v>
      </c>
      <c r="J21" s="46">
        <v>34.019417224528596</v>
      </c>
    </row>
    <row r="22" spans="1:10">
      <c r="A22" s="89" t="s">
        <v>97</v>
      </c>
      <c r="B22" s="114">
        <v>0</v>
      </c>
      <c r="C22" s="115">
        <v>0</v>
      </c>
      <c r="D22" s="116">
        <v>0</v>
      </c>
      <c r="E22" s="125">
        <v>0</v>
      </c>
      <c r="F22" s="116"/>
      <c r="G22" s="46" t="s">
        <v>66</v>
      </c>
      <c r="H22" s="46">
        <v>9.0000000000000071</v>
      </c>
      <c r="I22" s="46">
        <v>-11.151403639278456</v>
      </c>
      <c r="J22" s="46">
        <v>54.723853131521885</v>
      </c>
    </row>
    <row r="23" spans="1:10">
      <c r="A23" s="151" t="s">
        <v>289</v>
      </c>
      <c r="B23" s="114">
        <v>-0.27984177480117201</v>
      </c>
      <c r="C23" s="115">
        <v>-0.19676726663876101</v>
      </c>
      <c r="D23" s="116">
        <v>-0.32267015487651701</v>
      </c>
      <c r="E23" s="125">
        <v>-0.16667308497279201</v>
      </c>
      <c r="F23" s="116"/>
      <c r="G23" s="46" t="s">
        <v>54</v>
      </c>
      <c r="H23" s="46">
        <v>6.8999999999999728</v>
      </c>
      <c r="I23" s="46">
        <v>-0.40580360195949794</v>
      </c>
      <c r="J23" s="46">
        <v>7.5186169057480878</v>
      </c>
    </row>
    <row r="24" spans="1:10">
      <c r="A24" s="89" t="s">
        <v>229</v>
      </c>
      <c r="B24" s="114">
        <v>-0.15094326241134801</v>
      </c>
      <c r="C24" s="115">
        <v>-0.10581205673758901</v>
      </c>
      <c r="D24" s="116">
        <v>0.30188652482269501</v>
      </c>
      <c r="E24" s="125">
        <v>-0.25675531914893601</v>
      </c>
      <c r="F24" s="116"/>
      <c r="G24" s="46" t="s">
        <v>67</v>
      </c>
      <c r="H24" s="46">
        <v>12.47</v>
      </c>
      <c r="I24" s="46">
        <v>-5.9</v>
      </c>
      <c r="J24" s="46">
        <v>-1.7826894878524999</v>
      </c>
    </row>
    <row r="25" spans="1:10">
      <c r="A25" s="89" t="s">
        <v>230</v>
      </c>
      <c r="B25" s="114">
        <v>-0.39556338028169002</v>
      </c>
      <c r="C25" s="115">
        <v>-0.39556338028169002</v>
      </c>
      <c r="D25" s="116">
        <v>-0.39556338028169002</v>
      </c>
      <c r="E25" s="125">
        <v>-0.28062816901408399</v>
      </c>
      <c r="F25" s="116"/>
      <c r="G25" s="46" t="s">
        <v>68</v>
      </c>
      <c r="H25" s="46">
        <v>3.0000000000000027</v>
      </c>
      <c r="I25" s="46">
        <v>9.9999999999988987E-2</v>
      </c>
      <c r="J25" s="46">
        <v>17.304839742126198</v>
      </c>
    </row>
    <row r="26" spans="1:10">
      <c r="A26" s="89" t="s">
        <v>231</v>
      </c>
      <c r="B26" s="114">
        <v>-0.42571558441558399</v>
      </c>
      <c r="C26" s="115">
        <v>-0.40349220779220801</v>
      </c>
      <c r="D26" s="116">
        <v>-0.40349220779220801</v>
      </c>
      <c r="E26" s="125">
        <v>-0.42571558441558399</v>
      </c>
      <c r="F26" s="116"/>
      <c r="G26" s="46" t="s">
        <v>69</v>
      </c>
      <c r="H26" s="46">
        <v>-9.0999999999999854</v>
      </c>
      <c r="I26" s="46">
        <v>-5.9000000000000057</v>
      </c>
      <c r="J26" s="46">
        <v>-14.511738983255263</v>
      </c>
    </row>
    <row r="27" spans="1:10" ht="15.75" thickBot="1">
      <c r="A27" s="50"/>
      <c r="B27" s="93"/>
      <c r="C27" s="64"/>
      <c r="D27" s="63"/>
      <c r="E27" s="128"/>
      <c r="F27" s="48"/>
      <c r="G27" s="46" t="s">
        <v>70</v>
      </c>
      <c r="H27" s="46">
        <v>-5.500000000000016</v>
      </c>
      <c r="I27" s="46">
        <v>-19.274708209052349</v>
      </c>
      <c r="J27" s="46">
        <v>3.0000000000000249</v>
      </c>
    </row>
    <row r="28" spans="1:10">
      <c r="A28" s="123" t="s">
        <v>232</v>
      </c>
      <c r="B28" s="48"/>
      <c r="C28" s="48"/>
      <c r="D28" s="48"/>
      <c r="E28" s="48"/>
      <c r="F28" s="48"/>
      <c r="G28" s="46" t="s">
        <v>71</v>
      </c>
      <c r="H28" s="46">
        <v>-7.2999999999999954</v>
      </c>
      <c r="I28" s="46">
        <v>-0.20000000000000018</v>
      </c>
      <c r="J28" s="46">
        <v>-7.6308805208557873</v>
      </c>
    </row>
    <row r="29" spans="1:10">
      <c r="B29" s="48"/>
      <c r="C29" s="48"/>
      <c r="D29" s="48"/>
      <c r="E29" s="48"/>
      <c r="F29" s="48"/>
      <c r="G29" s="46" t="s">
        <v>72</v>
      </c>
      <c r="H29" s="46">
        <v>-4.3999999999999932</v>
      </c>
      <c r="I29" s="46">
        <v>-24.579066346668434</v>
      </c>
      <c r="J29" s="46">
        <v>7.2858866307657921</v>
      </c>
    </row>
    <row r="30" spans="1:10">
      <c r="B30" s="48"/>
      <c r="C30" s="48"/>
      <c r="D30" s="48"/>
      <c r="E30" s="48"/>
      <c r="F30" s="48"/>
      <c r="G30" s="46" t="s">
        <v>73</v>
      </c>
      <c r="H30" s="46">
        <v>-5.100000000000005</v>
      </c>
      <c r="I30" s="46">
        <v>-6.2000000000000055</v>
      </c>
      <c r="J30" s="46">
        <v>0</v>
      </c>
    </row>
    <row r="31" spans="1:10">
      <c r="G31" s="46" t="s">
        <v>74</v>
      </c>
      <c r="H31" s="46">
        <v>9.2000000000000313</v>
      </c>
      <c r="I31" s="46">
        <v>-33.666666666666679</v>
      </c>
      <c r="J31" s="46">
        <v>-12.729617377376401</v>
      </c>
    </row>
    <row r="32" spans="1:10">
      <c r="G32" s="46" t="s">
        <v>75</v>
      </c>
      <c r="H32" s="46">
        <v>12.000000000000032</v>
      </c>
      <c r="I32" s="46">
        <v>-4.2264763716109215</v>
      </c>
      <c r="J32" s="46">
        <v>3.3329702634597336</v>
      </c>
    </row>
    <row r="33" spans="7:10">
      <c r="G33" s="46" t="s">
        <v>76</v>
      </c>
      <c r="H33" s="46">
        <v>40.09999999999998</v>
      </c>
      <c r="I33" s="46">
        <v>-21.799999999999965</v>
      </c>
      <c r="J33" s="46">
        <v>-17.024798056345258</v>
      </c>
    </row>
    <row r="34" spans="7:10">
      <c r="G34" s="46" t="s">
        <v>77</v>
      </c>
      <c r="H34" s="46">
        <v>-29.300000000000004</v>
      </c>
      <c r="I34" s="46">
        <v>1.6900000000000137</v>
      </c>
      <c r="J34" s="46">
        <v>-9.2929115753886506</v>
      </c>
    </row>
    <row r="35" spans="7:10">
      <c r="G35" s="46" t="s">
        <v>78</v>
      </c>
      <c r="H35" s="46">
        <v>-19.662857181907111</v>
      </c>
      <c r="I35" s="46">
        <v>-28.675662065328556</v>
      </c>
      <c r="J35" s="46">
        <v>-44.490313333995665</v>
      </c>
    </row>
    <row r="36" spans="7:10">
      <c r="G36" s="46" t="s">
        <v>79</v>
      </c>
      <c r="H36" s="46">
        <v>-19.000000000000007</v>
      </c>
      <c r="I36" s="46">
        <v>24.300000000000011</v>
      </c>
      <c r="J36" s="46">
        <v>22.737255602241689</v>
      </c>
    </row>
    <row r="37" spans="7:10">
      <c r="G37" s="46" t="s">
        <v>28</v>
      </c>
      <c r="H37" s="46">
        <v>10.6</v>
      </c>
      <c r="I37" s="46">
        <v>-7.3</v>
      </c>
      <c r="J37" s="46">
        <v>-13.537833638898034</v>
      </c>
    </row>
    <row r="38" spans="7:10">
      <c r="G38" s="46" t="s">
        <v>80</v>
      </c>
      <c r="H38" s="46">
        <v>1.2000000000000011</v>
      </c>
      <c r="I38" s="46">
        <v>-16.229688847227642</v>
      </c>
      <c r="J38" s="46">
        <v>-14.000000000000002</v>
      </c>
    </row>
    <row r="39" spans="7:10">
      <c r="G39" s="46" t="s">
        <v>81</v>
      </c>
      <c r="H39" s="46">
        <v>8.2211767502635702</v>
      </c>
      <c r="I39" s="46">
        <v>-7.5401942667866599</v>
      </c>
      <c r="J39" s="46">
        <v>1.6774599604646667</v>
      </c>
    </row>
    <row r="40" spans="7:10">
      <c r="G40" s="46" t="s">
        <v>82</v>
      </c>
      <c r="H40" s="46">
        <v>27.624757397237154</v>
      </c>
      <c r="I40" s="46">
        <v>-17.692379130292966</v>
      </c>
      <c r="J40" s="46">
        <v>2.5760271249192668</v>
      </c>
    </row>
    <row r="41" spans="7:10">
      <c r="G41" s="46" t="s">
        <v>83</v>
      </c>
      <c r="H41" s="46">
        <v>7.2594853844827556</v>
      </c>
      <c r="I41" s="46">
        <v>-10.299999999999986</v>
      </c>
      <c r="J41" s="46">
        <v>0.95138476770899594</v>
      </c>
    </row>
    <row r="42" spans="7:10">
      <c r="G42" s="46" t="s">
        <v>84</v>
      </c>
      <c r="H42" s="46">
        <v>4.6889904995389697</v>
      </c>
      <c r="I42" s="46">
        <v>-18.60450403859334</v>
      </c>
      <c r="J42" s="46">
        <v>6.7488581152585381</v>
      </c>
    </row>
    <row r="43" spans="7:10">
      <c r="G43" s="46" t="s">
        <v>85</v>
      </c>
      <c r="H43" s="46">
        <v>5.8999999999999995</v>
      </c>
      <c r="I43" s="46">
        <v>-13.3</v>
      </c>
      <c r="J43" s="46">
        <v>-0.44006665360106778</v>
      </c>
    </row>
    <row r="44" spans="7:10">
      <c r="G44" s="46" t="s">
        <v>56</v>
      </c>
      <c r="H44" s="46">
        <v>20.900000000000006</v>
      </c>
      <c r="I44" s="46">
        <v>9.2357811301507997</v>
      </c>
      <c r="J44" s="46">
        <v>9.9136467685200671</v>
      </c>
    </row>
    <row r="45" spans="7:10">
      <c r="G45" s="46" t="s">
        <v>57</v>
      </c>
      <c r="H45" s="46">
        <v>3.3168596060694453</v>
      </c>
      <c r="I45" s="46">
        <v>3.9269522624484678</v>
      </c>
      <c r="J45" s="46">
        <v>-1.2913559487288007</v>
      </c>
    </row>
    <row r="46" spans="7:10">
      <c r="G46" s="46" t="s">
        <v>58</v>
      </c>
      <c r="H46" s="46">
        <v>4</v>
      </c>
      <c r="I46" s="46">
        <v>16.7</v>
      </c>
      <c r="J46" s="46">
        <v>9.75</v>
      </c>
    </row>
    <row r="47" spans="7:10">
      <c r="G47" s="46" t="s">
        <v>59</v>
      </c>
      <c r="H47" s="46">
        <v>14.2</v>
      </c>
      <c r="I47" s="46">
        <v>7.5</v>
      </c>
      <c r="J47" s="46">
        <v>16.737393399602539</v>
      </c>
    </row>
    <row r="48" spans="7:10">
      <c r="G48" s="46" t="s">
        <v>188</v>
      </c>
      <c r="H48" s="46">
        <v>8.3000000000000007</v>
      </c>
      <c r="I48" s="46">
        <v>-14.399999999999999</v>
      </c>
      <c r="J48" s="46">
        <v>0.69400236478480704</v>
      </c>
    </row>
    <row r="49" spans="7:10">
      <c r="G49" s="46" t="s">
        <v>189</v>
      </c>
      <c r="H49" s="46">
        <v>0</v>
      </c>
      <c r="I49" s="46">
        <v>0</v>
      </c>
      <c r="J49" s="46">
        <v>0</v>
      </c>
    </row>
    <row r="50" spans="7:10">
      <c r="G50" s="46" t="s">
        <v>86</v>
      </c>
      <c r="H50" s="46">
        <v>0</v>
      </c>
      <c r="I50" s="46">
        <v>0</v>
      </c>
      <c r="J50" s="46">
        <v>0</v>
      </c>
    </row>
    <row r="51" spans="7:10">
      <c r="G51" s="46" t="s">
        <v>87</v>
      </c>
      <c r="H51" s="46">
        <v>3.0000000000000027</v>
      </c>
      <c r="I51" s="46">
        <v>-5.0000000000000044</v>
      </c>
      <c r="J51" s="46">
        <v>1.0000000000000009</v>
      </c>
    </row>
    <row r="52" spans="7:10">
      <c r="G52" s="46" t="s">
        <v>190</v>
      </c>
      <c r="H52" s="46">
        <v>4</v>
      </c>
      <c r="I52" s="46">
        <v>16.7</v>
      </c>
      <c r="J52" s="46">
        <v>9.75</v>
      </c>
    </row>
    <row r="70" ht="18" customHeight="1"/>
    <row r="71" hidden="1"/>
  </sheetData>
  <mergeCells count="1">
    <mergeCell ref="A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horizontalDpi="4294967294" verticalDpi="300" r:id="rId1"/>
  <headerFooter>
    <oddHeader>&amp;C&amp;"Arial Black,Normal"&amp;8TABLEAU DE BORD DE L’ECONOMIE SECTEUR REEL</oddHeader>
    <oddFooter>&amp;C7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>
    <tabColor rgb="FF00B0F0"/>
  </sheetPr>
  <dimension ref="A1:L71"/>
  <sheetViews>
    <sheetView view="pageLayout" zoomScale="80" zoomScaleNormal="62" zoomScaleSheetLayoutView="90" zoomScalePageLayoutView="80" workbookViewId="0">
      <selection activeCell="C4" sqref="C4"/>
    </sheetView>
  </sheetViews>
  <sheetFormatPr baseColWidth="10" defaultColWidth="11.42578125" defaultRowHeight="15"/>
  <cols>
    <col min="1" max="1" width="47.7109375" style="46" customWidth="1"/>
    <col min="2" max="2" width="16" style="46" customWidth="1"/>
    <col min="3" max="3" width="17.28515625" style="46" customWidth="1"/>
    <col min="4" max="4" width="15.7109375" style="46" customWidth="1"/>
    <col min="5" max="6" width="14.7109375" style="46" customWidth="1"/>
    <col min="7" max="16384" width="11.42578125" style="46"/>
  </cols>
  <sheetData>
    <row r="1" spans="1:12" ht="33" customHeight="1">
      <c r="A1" s="800" t="s">
        <v>264</v>
      </c>
      <c r="B1" s="797"/>
      <c r="C1" s="797"/>
      <c r="D1" s="797"/>
      <c r="E1" s="798"/>
      <c r="F1" s="129"/>
    </row>
    <row r="2" spans="1:12" ht="62.25" customHeight="1" thickBot="1">
      <c r="A2" s="110"/>
      <c r="B2" s="111" t="s">
        <v>257</v>
      </c>
      <c r="C2" s="111" t="s">
        <v>258</v>
      </c>
      <c r="D2" s="111" t="s">
        <v>259</v>
      </c>
      <c r="E2" s="112" t="s">
        <v>260</v>
      </c>
      <c r="F2" s="130"/>
    </row>
    <row r="3" spans="1:12">
      <c r="A3" s="65" t="s">
        <v>217</v>
      </c>
      <c r="B3" s="101"/>
      <c r="C3" s="102"/>
      <c r="D3" s="103"/>
      <c r="E3" s="124"/>
    </row>
    <row r="4" spans="1:12">
      <c r="A4" s="47" t="s">
        <v>265</v>
      </c>
      <c r="B4" s="91"/>
      <c r="C4" s="61"/>
      <c r="E4" s="137"/>
    </row>
    <row r="5" spans="1:12">
      <c r="A5" s="131" t="s">
        <v>240</v>
      </c>
      <c r="B5" s="121">
        <v>0.11799999999999999</v>
      </c>
      <c r="C5" s="115">
        <v>8.0000000000000002E-3</v>
      </c>
      <c r="D5" s="122">
        <v>2.1000000000000001E-2</v>
      </c>
      <c r="E5" s="125">
        <v>0.13400000000000001</v>
      </c>
      <c r="F5" s="116"/>
      <c r="H5" s="108"/>
    </row>
    <row r="6" spans="1:12">
      <c r="A6" s="131" t="s">
        <v>241</v>
      </c>
      <c r="B6" s="121">
        <v>0.53900000000000003</v>
      </c>
      <c r="C6" s="115">
        <v>0.77700000000000002</v>
      </c>
      <c r="D6" s="122">
        <v>0.66100000000000003</v>
      </c>
      <c r="E6" s="125">
        <v>0.62</v>
      </c>
      <c r="F6" s="116"/>
    </row>
    <row r="7" spans="1:12">
      <c r="A7" s="131" t="s">
        <v>242</v>
      </c>
      <c r="B7" s="121">
        <v>0.29699999999999999</v>
      </c>
      <c r="C7" s="115">
        <v>0.16200000000000001</v>
      </c>
      <c r="D7" s="122">
        <v>0.25600000000000001</v>
      </c>
      <c r="E7" s="125">
        <v>0.193</v>
      </c>
      <c r="F7" s="116"/>
    </row>
    <row r="8" spans="1:12" ht="15.75">
      <c r="A8" s="120" t="s">
        <v>236</v>
      </c>
      <c r="B8" s="117">
        <v>-0.17899999999999999</v>
      </c>
      <c r="C8" s="118">
        <v>-0.154</v>
      </c>
      <c r="D8" s="119">
        <v>-0.23400000000000001</v>
      </c>
      <c r="E8" s="126">
        <v>-5.8999999999999997E-2</v>
      </c>
      <c r="F8" s="119"/>
    </row>
    <row r="9" spans="1:12">
      <c r="A9" s="89"/>
      <c r="B9" s="92"/>
      <c r="C9" s="62"/>
      <c r="D9" s="88"/>
      <c r="E9" s="127"/>
      <c r="F9" s="48"/>
      <c r="H9" s="109"/>
      <c r="I9" s="109"/>
    </row>
    <row r="10" spans="1:12">
      <c r="A10" s="47" t="s">
        <v>218</v>
      </c>
      <c r="B10" s="91"/>
      <c r="C10" s="61"/>
      <c r="D10" s="90"/>
      <c r="E10" s="127"/>
      <c r="F10" s="48"/>
    </row>
    <row r="11" spans="1:12">
      <c r="A11" s="89" t="s">
        <v>219</v>
      </c>
      <c r="B11" s="114">
        <v>-7.5870967741935497E-2</v>
      </c>
      <c r="C11" s="115">
        <v>-7.5870967741935497E-2</v>
      </c>
      <c r="D11" s="116">
        <v>-3.79354838709677E-2</v>
      </c>
      <c r="E11" s="125">
        <v>-5.6903225806451602E-2</v>
      </c>
      <c r="F11" s="116"/>
      <c r="H11" s="49" t="str">
        <f>B2</f>
        <v>2nd trimestre 
par rapport au 1er trimestre</v>
      </c>
      <c r="I11" s="49" t="str">
        <f>C2</f>
        <v>3ème trimestre 
par rapport au 2nd trimestre</v>
      </c>
      <c r="J11" s="49" t="str">
        <f>D2</f>
        <v>Perspective d'évolution au 4ème trimestre</v>
      </c>
      <c r="K11" s="49" t="str">
        <f>E2</f>
        <v>2nd trim. 2013
par rapport au 2nd trim. 2012</v>
      </c>
      <c r="L11" s="49" t="e">
        <f>#REF!</f>
        <v>#REF!</v>
      </c>
    </row>
    <row r="12" spans="1:12">
      <c r="A12" s="89" t="s">
        <v>220</v>
      </c>
      <c r="B12" s="114">
        <v>0.14699999999999999</v>
      </c>
      <c r="C12" s="115">
        <v>-0.14699999999999999</v>
      </c>
      <c r="D12" s="116">
        <v>-0.441</v>
      </c>
      <c r="E12" s="125">
        <v>0</v>
      </c>
      <c r="F12" s="116"/>
      <c r="G12" s="46" t="str">
        <f>A11</f>
        <v>Agriculture, élevage et sylviculture</v>
      </c>
      <c r="H12" s="109">
        <f>B11</f>
        <v>-7.5870967741935497E-2</v>
      </c>
      <c r="I12" s="109">
        <f>C11</f>
        <v>-7.5870967741935497E-2</v>
      </c>
      <c r="J12" s="109">
        <f>D11</f>
        <v>-3.79354838709677E-2</v>
      </c>
      <c r="K12" s="109">
        <f>E11</f>
        <v>-5.6903225806451602E-2</v>
      </c>
      <c r="L12" s="90" t="e">
        <f>#REF!</f>
        <v>#REF!</v>
      </c>
    </row>
    <row r="13" spans="1:12">
      <c r="A13" s="89" t="s">
        <v>221</v>
      </c>
      <c r="B13" s="114">
        <v>-0.353414634146341</v>
      </c>
      <c r="C13" s="115">
        <v>-4.5907859078590803E-2</v>
      </c>
      <c r="D13" s="116">
        <v>-1.49647696476965E-2</v>
      </c>
      <c r="E13" s="125">
        <v>-0.20236314363143601</v>
      </c>
      <c r="F13" s="116"/>
      <c r="G13" s="46" t="str">
        <f>A15</f>
        <v>Textiles</v>
      </c>
      <c r="H13" s="109">
        <f>B15</f>
        <v>-0.29644071146245099</v>
      </c>
      <c r="I13" s="109">
        <f>C15</f>
        <v>-0.257865612648221</v>
      </c>
      <c r="J13" s="109">
        <f>D15</f>
        <v>-0.184576086956522</v>
      </c>
      <c r="K13" s="109">
        <f>E15</f>
        <v>-0.34024505928853799</v>
      </c>
      <c r="L13" s="90" t="e">
        <f>#REF!</f>
        <v>#REF!</v>
      </c>
    </row>
    <row r="14" spans="1:12">
      <c r="A14" s="89" t="s">
        <v>222</v>
      </c>
      <c r="B14" s="114">
        <v>-0.7056</v>
      </c>
      <c r="C14" s="115">
        <v>-0.3528</v>
      </c>
      <c r="D14" s="116">
        <v>0</v>
      </c>
      <c r="E14" s="125">
        <v>-0.7056</v>
      </c>
      <c r="F14" s="116"/>
      <c r="G14" s="46" t="str">
        <f>A21</f>
        <v>Banques</v>
      </c>
      <c r="H14" s="109">
        <f>B21</f>
        <v>7.4183908045977007E-2</v>
      </c>
      <c r="I14" s="109">
        <f>C21</f>
        <v>-7.2103448275862098E-2</v>
      </c>
      <c r="J14" s="109">
        <f>D21</f>
        <v>-9.6137931034482801E-2</v>
      </c>
      <c r="K14" s="109">
        <f>E21</f>
        <v>0.122252873563218</v>
      </c>
      <c r="L14" s="90" t="e">
        <f>#REF!</f>
        <v>#REF!</v>
      </c>
    </row>
    <row r="15" spans="1:12">
      <c r="A15" s="89" t="s">
        <v>223</v>
      </c>
      <c r="B15" s="114">
        <v>-0.29644071146245099</v>
      </c>
      <c r="C15" s="115">
        <v>-0.257865612648221</v>
      </c>
      <c r="D15" s="116">
        <v>-0.184576086956522</v>
      </c>
      <c r="E15" s="125">
        <v>-0.34024505928853799</v>
      </c>
      <c r="F15" s="116"/>
    </row>
    <row r="16" spans="1:12">
      <c r="A16" s="89" t="s">
        <v>224</v>
      </c>
      <c r="B16" s="114">
        <v>-0.14485954500494599</v>
      </c>
      <c r="C16" s="115">
        <v>-0.21309099901087999</v>
      </c>
      <c r="D16" s="116">
        <v>-0.156416419386746</v>
      </c>
      <c r="E16" s="125">
        <v>-0.34820474777448102</v>
      </c>
      <c r="F16" s="116"/>
    </row>
    <row r="17" spans="1:10">
      <c r="A17" s="89" t="s">
        <v>225</v>
      </c>
      <c r="B17" s="114">
        <v>0.11025</v>
      </c>
      <c r="C17" s="115">
        <v>0</v>
      </c>
      <c r="D17" s="116">
        <v>0</v>
      </c>
      <c r="E17" s="125">
        <v>0.11025</v>
      </c>
      <c r="F17" s="116"/>
      <c r="G17" s="46" t="s">
        <v>63</v>
      </c>
      <c r="H17" s="46">
        <v>2.9462125101500813</v>
      </c>
      <c r="I17" s="46">
        <v>8.5358975012288507</v>
      </c>
      <c r="J17" s="46">
        <v>-3.3197910061650515</v>
      </c>
    </row>
    <row r="18" spans="1:10">
      <c r="A18" s="89" t="s">
        <v>226</v>
      </c>
      <c r="B18" s="114">
        <v>-0.68177854122621595</v>
      </c>
      <c r="C18" s="115">
        <v>-0.56691860465116295</v>
      </c>
      <c r="D18" s="116">
        <v>-0.47673995771670202</v>
      </c>
      <c r="E18" s="125">
        <v>-0.48321458773784398</v>
      </c>
      <c r="F18" s="116"/>
      <c r="G18" s="46" t="s">
        <v>51</v>
      </c>
      <c r="H18" s="46">
        <v>4.5098261369946879</v>
      </c>
      <c r="I18" s="46">
        <v>10.702953620782507</v>
      </c>
      <c r="J18" s="46">
        <v>-0.19009475724354186</v>
      </c>
    </row>
    <row r="19" spans="1:10">
      <c r="A19" s="89" t="s">
        <v>57</v>
      </c>
      <c r="B19" s="114">
        <v>-0.198673026928925</v>
      </c>
      <c r="C19" s="115">
        <v>-0.19531009957325701</v>
      </c>
      <c r="D19" s="116">
        <v>-0.14505601608868399</v>
      </c>
      <c r="E19" s="125">
        <v>-0.20177554323833799</v>
      </c>
      <c r="F19" s="116"/>
      <c r="G19" s="46" t="s">
        <v>52</v>
      </c>
      <c r="H19" s="46">
        <v>1.6380572285603634</v>
      </c>
      <c r="I19" s="46">
        <v>1.8049466478324838</v>
      </c>
      <c r="J19" s="46">
        <v>-7.9795667050436503</v>
      </c>
    </row>
    <row r="20" spans="1:10">
      <c r="A20" s="89" t="s">
        <v>227</v>
      </c>
      <c r="B20" s="114">
        <v>-1.7841399539074002E-2</v>
      </c>
      <c r="C20" s="115">
        <v>-6.7611565053425499E-3</v>
      </c>
      <c r="D20" s="116">
        <v>-0.46517179970668299</v>
      </c>
      <c r="E20" s="125">
        <v>0.431007018646554</v>
      </c>
      <c r="F20" s="116"/>
      <c r="G20" s="46" t="s">
        <v>53</v>
      </c>
      <c r="H20" s="46">
        <v>1.0000000000000009</v>
      </c>
      <c r="I20" s="46">
        <v>30.360941658042218</v>
      </c>
      <c r="J20" s="46">
        <v>9.9087770167827216E-2</v>
      </c>
    </row>
    <row r="21" spans="1:10">
      <c r="A21" s="89" t="s">
        <v>228</v>
      </c>
      <c r="B21" s="114">
        <v>7.4183908045977007E-2</v>
      </c>
      <c r="C21" s="115">
        <v>-7.2103448275862098E-2</v>
      </c>
      <c r="D21" s="116">
        <v>-9.6137931034482801E-2</v>
      </c>
      <c r="E21" s="125">
        <v>0.122252873563218</v>
      </c>
      <c r="F21" s="116"/>
      <c r="G21" s="46" t="s">
        <v>65</v>
      </c>
      <c r="H21" s="46">
        <v>0</v>
      </c>
      <c r="I21" s="46">
        <v>57.269683648731196</v>
      </c>
      <c r="J21" s="46">
        <v>34.019417224528596</v>
      </c>
    </row>
    <row r="22" spans="1:10">
      <c r="A22" s="89" t="s">
        <v>97</v>
      </c>
      <c r="B22" s="114">
        <v>5.5125E-2</v>
      </c>
      <c r="C22" s="115">
        <v>0</v>
      </c>
      <c r="D22" s="116">
        <v>0</v>
      </c>
      <c r="E22" s="125">
        <v>5.5125E-2</v>
      </c>
      <c r="F22" s="116"/>
      <c r="G22" s="46" t="s">
        <v>66</v>
      </c>
      <c r="H22" s="46">
        <v>9.0000000000000071</v>
      </c>
      <c r="I22" s="46">
        <v>-11.151403639278456</v>
      </c>
      <c r="J22" s="46">
        <v>54.723853131521885</v>
      </c>
    </row>
    <row r="23" spans="1:10">
      <c r="A23" s="150" t="s">
        <v>289</v>
      </c>
      <c r="B23" s="114">
        <v>-0.225923817496861</v>
      </c>
      <c r="C23" s="115">
        <v>-0.168020929259104</v>
      </c>
      <c r="D23" s="116">
        <v>-0.176103809125157</v>
      </c>
      <c r="E23" s="125">
        <v>-0.17868229384679801</v>
      </c>
      <c r="F23" s="116"/>
      <c r="G23" s="46" t="s">
        <v>54</v>
      </c>
      <c r="H23" s="46">
        <v>6.8999999999999728</v>
      </c>
      <c r="I23" s="46">
        <v>-0.40580360195949794</v>
      </c>
      <c r="J23" s="46">
        <v>7.5186169057480878</v>
      </c>
    </row>
    <row r="24" spans="1:10">
      <c r="A24" s="89" t="s">
        <v>229</v>
      </c>
      <c r="B24" s="114">
        <v>-0.10581205673758901</v>
      </c>
      <c r="C24" s="115">
        <v>0.15094326241134801</v>
      </c>
      <c r="D24" s="116">
        <v>0</v>
      </c>
      <c r="E24" s="125">
        <v>0.10581205673758901</v>
      </c>
      <c r="F24" s="116"/>
      <c r="G24" s="46" t="s">
        <v>67</v>
      </c>
      <c r="H24" s="46">
        <v>12.47</v>
      </c>
      <c r="I24" s="46">
        <v>-5.9</v>
      </c>
      <c r="J24" s="46">
        <v>-1.7826894878524999</v>
      </c>
    </row>
    <row r="25" spans="1:10">
      <c r="A25" s="89" t="s">
        <v>230</v>
      </c>
      <c r="B25" s="114">
        <v>4.9690140845070402E-3</v>
      </c>
      <c r="C25" s="115">
        <v>0</v>
      </c>
      <c r="D25" s="116">
        <v>0</v>
      </c>
      <c r="E25" s="125">
        <v>0.16072394366197201</v>
      </c>
      <c r="F25" s="116"/>
      <c r="G25" s="46" t="s">
        <v>68</v>
      </c>
      <c r="H25" s="46">
        <v>3.0000000000000027</v>
      </c>
      <c r="I25" s="46">
        <v>9.9999999999988987E-2</v>
      </c>
      <c r="J25" s="46">
        <v>17.304839742126198</v>
      </c>
    </row>
    <row r="26" spans="1:10">
      <c r="A26" s="89" t="s">
        <v>231</v>
      </c>
      <c r="B26" s="114">
        <v>-9.6323376623376603E-2</v>
      </c>
      <c r="C26" s="115">
        <v>-0.112851948051948</v>
      </c>
      <c r="D26" s="116">
        <v>-5.75714285714286E-2</v>
      </c>
      <c r="E26" s="125">
        <v>-0.112851948051948</v>
      </c>
      <c r="F26" s="116"/>
      <c r="G26" s="46" t="s">
        <v>69</v>
      </c>
      <c r="H26" s="46">
        <v>-9.0999999999999854</v>
      </c>
      <c r="I26" s="46">
        <v>-5.9000000000000057</v>
      </c>
      <c r="J26" s="46">
        <v>-14.511738983255263</v>
      </c>
    </row>
    <row r="27" spans="1:10" ht="15.75" thickBot="1">
      <c r="A27" s="50"/>
      <c r="B27" s="93"/>
      <c r="C27" s="64"/>
      <c r="D27" s="63"/>
      <c r="E27" s="128"/>
      <c r="F27" s="48"/>
      <c r="G27" s="46" t="s">
        <v>70</v>
      </c>
      <c r="H27" s="46">
        <v>-5.500000000000016</v>
      </c>
      <c r="I27" s="46">
        <v>-19.274708209052349</v>
      </c>
      <c r="J27" s="46">
        <v>3.0000000000000249</v>
      </c>
    </row>
    <row r="28" spans="1:10">
      <c r="A28" s="123" t="s">
        <v>232</v>
      </c>
      <c r="B28" s="48"/>
      <c r="C28" s="48"/>
      <c r="D28" s="48"/>
      <c r="E28" s="48"/>
      <c r="F28" s="48"/>
      <c r="G28" s="46" t="s">
        <v>71</v>
      </c>
      <c r="H28" s="46">
        <v>-7.2999999999999954</v>
      </c>
      <c r="I28" s="46">
        <v>-0.20000000000000018</v>
      </c>
      <c r="J28" s="46">
        <v>-7.6308805208557873</v>
      </c>
    </row>
    <row r="29" spans="1:10">
      <c r="B29" s="48"/>
      <c r="C29" s="48"/>
      <c r="D29" s="48"/>
      <c r="E29" s="48"/>
      <c r="F29" s="48"/>
      <c r="G29" s="46" t="s">
        <v>72</v>
      </c>
      <c r="H29" s="46">
        <v>-4.3999999999999932</v>
      </c>
      <c r="I29" s="46">
        <v>-24.579066346668434</v>
      </c>
      <c r="J29" s="46">
        <v>7.2858866307657921</v>
      </c>
    </row>
    <row r="30" spans="1:10">
      <c r="B30" s="48"/>
      <c r="C30" s="48"/>
      <c r="D30" s="48"/>
      <c r="E30" s="48"/>
      <c r="F30" s="48"/>
      <c r="G30" s="46" t="s">
        <v>73</v>
      </c>
      <c r="H30" s="46">
        <v>-5.100000000000005</v>
      </c>
      <c r="I30" s="46">
        <v>-6.2000000000000055</v>
      </c>
      <c r="J30" s="46">
        <v>0</v>
      </c>
    </row>
    <row r="31" spans="1:10">
      <c r="G31" s="46" t="s">
        <v>74</v>
      </c>
      <c r="H31" s="46">
        <v>9.2000000000000313</v>
      </c>
      <c r="I31" s="46">
        <v>-33.666666666666679</v>
      </c>
      <c r="J31" s="46">
        <v>-12.729617377376401</v>
      </c>
    </row>
    <row r="32" spans="1:10">
      <c r="G32" s="46" t="s">
        <v>75</v>
      </c>
      <c r="H32" s="46">
        <v>12.000000000000032</v>
      </c>
      <c r="I32" s="46">
        <v>-4.2264763716109215</v>
      </c>
      <c r="J32" s="46">
        <v>3.3329702634597336</v>
      </c>
    </row>
    <row r="33" spans="7:10">
      <c r="G33" s="46" t="s">
        <v>76</v>
      </c>
      <c r="H33" s="46">
        <v>40.09999999999998</v>
      </c>
      <c r="I33" s="46">
        <v>-21.799999999999965</v>
      </c>
      <c r="J33" s="46">
        <v>-17.024798056345258</v>
      </c>
    </row>
    <row r="34" spans="7:10">
      <c r="G34" s="46" t="s">
        <v>77</v>
      </c>
      <c r="H34" s="46">
        <v>-29.300000000000004</v>
      </c>
      <c r="I34" s="46">
        <v>1.6900000000000137</v>
      </c>
      <c r="J34" s="46">
        <v>-9.2929115753886506</v>
      </c>
    </row>
    <row r="35" spans="7:10">
      <c r="G35" s="46" t="s">
        <v>78</v>
      </c>
      <c r="H35" s="46">
        <v>-19.662857181907111</v>
      </c>
      <c r="I35" s="46">
        <v>-28.675662065328556</v>
      </c>
      <c r="J35" s="46">
        <v>-44.490313333995665</v>
      </c>
    </row>
    <row r="36" spans="7:10">
      <c r="G36" s="46" t="s">
        <v>79</v>
      </c>
      <c r="H36" s="46">
        <v>-19.000000000000007</v>
      </c>
      <c r="I36" s="46">
        <v>24.300000000000011</v>
      </c>
      <c r="J36" s="46">
        <v>22.737255602241689</v>
      </c>
    </row>
    <row r="37" spans="7:10">
      <c r="G37" s="46" t="s">
        <v>28</v>
      </c>
      <c r="H37" s="46">
        <v>10.6</v>
      </c>
      <c r="I37" s="46">
        <v>-7.3</v>
      </c>
      <c r="J37" s="46">
        <v>-13.537833638898034</v>
      </c>
    </row>
    <row r="38" spans="7:10">
      <c r="G38" s="46" t="s">
        <v>80</v>
      </c>
      <c r="H38" s="46">
        <v>1.2000000000000011</v>
      </c>
      <c r="I38" s="46">
        <v>-16.229688847227642</v>
      </c>
      <c r="J38" s="46">
        <v>-14.000000000000002</v>
      </c>
    </row>
    <row r="39" spans="7:10">
      <c r="G39" s="46" t="s">
        <v>81</v>
      </c>
      <c r="H39" s="46">
        <v>8.2211767502635702</v>
      </c>
      <c r="I39" s="46">
        <v>-7.5401942667866599</v>
      </c>
      <c r="J39" s="46">
        <v>1.6774599604646667</v>
      </c>
    </row>
    <row r="40" spans="7:10">
      <c r="G40" s="46" t="s">
        <v>82</v>
      </c>
      <c r="H40" s="46">
        <v>27.624757397237154</v>
      </c>
      <c r="I40" s="46">
        <v>-17.692379130292966</v>
      </c>
      <c r="J40" s="46">
        <v>2.5760271249192668</v>
      </c>
    </row>
    <row r="41" spans="7:10">
      <c r="G41" s="46" t="s">
        <v>83</v>
      </c>
      <c r="H41" s="46">
        <v>7.2594853844827556</v>
      </c>
      <c r="I41" s="46">
        <v>-10.299999999999986</v>
      </c>
      <c r="J41" s="46">
        <v>0.95138476770899594</v>
      </c>
    </row>
    <row r="42" spans="7:10">
      <c r="G42" s="46" t="s">
        <v>84</v>
      </c>
      <c r="H42" s="46">
        <v>4.6889904995389697</v>
      </c>
      <c r="I42" s="46">
        <v>-18.60450403859334</v>
      </c>
      <c r="J42" s="46">
        <v>6.7488581152585381</v>
      </c>
    </row>
    <row r="43" spans="7:10">
      <c r="G43" s="46" t="s">
        <v>85</v>
      </c>
      <c r="H43" s="46">
        <v>5.8999999999999995</v>
      </c>
      <c r="I43" s="46">
        <v>-13.3</v>
      </c>
      <c r="J43" s="46">
        <v>-0.44006665360106778</v>
      </c>
    </row>
    <row r="44" spans="7:10">
      <c r="G44" s="46" t="s">
        <v>56</v>
      </c>
      <c r="H44" s="46">
        <v>20.900000000000006</v>
      </c>
      <c r="I44" s="46">
        <v>9.2357811301507997</v>
      </c>
      <c r="J44" s="46">
        <v>9.9136467685200671</v>
      </c>
    </row>
    <row r="45" spans="7:10">
      <c r="G45" s="46" t="s">
        <v>57</v>
      </c>
      <c r="H45" s="46">
        <v>3.3168596060694453</v>
      </c>
      <c r="I45" s="46">
        <v>3.9269522624484678</v>
      </c>
      <c r="J45" s="46">
        <v>-1.2913559487288007</v>
      </c>
    </row>
    <row r="46" spans="7:10">
      <c r="G46" s="46" t="s">
        <v>58</v>
      </c>
      <c r="H46" s="46">
        <v>4</v>
      </c>
      <c r="I46" s="46">
        <v>16.7</v>
      </c>
      <c r="J46" s="46">
        <v>9.75</v>
      </c>
    </row>
    <row r="47" spans="7:10">
      <c r="G47" s="46" t="s">
        <v>59</v>
      </c>
      <c r="H47" s="46">
        <v>14.2</v>
      </c>
      <c r="I47" s="46">
        <v>7.5</v>
      </c>
      <c r="J47" s="46">
        <v>16.737393399602539</v>
      </c>
    </row>
    <row r="48" spans="7:10">
      <c r="G48" s="46" t="s">
        <v>188</v>
      </c>
      <c r="H48" s="46">
        <v>8.3000000000000007</v>
      </c>
      <c r="I48" s="46">
        <v>-14.399999999999999</v>
      </c>
      <c r="J48" s="46">
        <v>0.69400236478480704</v>
      </c>
    </row>
    <row r="49" spans="7:10">
      <c r="G49" s="46" t="s">
        <v>189</v>
      </c>
      <c r="H49" s="46">
        <v>0</v>
      </c>
      <c r="I49" s="46">
        <v>0</v>
      </c>
      <c r="J49" s="46">
        <v>0</v>
      </c>
    </row>
    <row r="50" spans="7:10">
      <c r="G50" s="46" t="s">
        <v>86</v>
      </c>
      <c r="H50" s="46">
        <v>0</v>
      </c>
      <c r="I50" s="46">
        <v>0</v>
      </c>
      <c r="J50" s="46">
        <v>0</v>
      </c>
    </row>
    <row r="51" spans="7:10">
      <c r="G51" s="46" t="s">
        <v>87</v>
      </c>
      <c r="H51" s="46">
        <v>3.0000000000000027</v>
      </c>
      <c r="I51" s="46">
        <v>-5.0000000000000044</v>
      </c>
      <c r="J51" s="46">
        <v>1.0000000000000009</v>
      </c>
    </row>
    <row r="52" spans="7:10">
      <c r="G52" s="46" t="s">
        <v>190</v>
      </c>
      <c r="H52" s="46">
        <v>4</v>
      </c>
      <c r="I52" s="46">
        <v>16.7</v>
      </c>
      <c r="J52" s="46">
        <v>9.75</v>
      </c>
    </row>
    <row r="70" ht="18" customHeight="1"/>
    <row r="71" hidden="1"/>
  </sheetData>
  <mergeCells count="1">
    <mergeCell ref="A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horizontalDpi="4294967294" verticalDpi="300" r:id="rId1"/>
  <headerFooter>
    <oddHeader>&amp;C&amp;"Arial Black,Normal"&amp;8TABLEAU DE BORD DE L’ECONOMIE SECTEUR REEL</oddHeader>
    <oddFooter>&amp;C8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>
    <tabColor rgb="FF00B0F0"/>
  </sheetPr>
  <dimension ref="A1:L71"/>
  <sheetViews>
    <sheetView zoomScale="80" zoomScaleNormal="62" zoomScaleSheetLayoutView="90" zoomScalePageLayoutView="62" workbookViewId="0">
      <selection activeCell="F22" sqref="F22"/>
    </sheetView>
  </sheetViews>
  <sheetFormatPr baseColWidth="10" defaultColWidth="11.42578125" defaultRowHeight="15"/>
  <cols>
    <col min="1" max="1" width="53.7109375" style="46" customWidth="1"/>
    <col min="2" max="2" width="13.28515625" style="46" customWidth="1"/>
    <col min="3" max="3" width="12.7109375" style="46" customWidth="1"/>
    <col min="4" max="4" width="13" style="46" customWidth="1"/>
    <col min="5" max="5" width="13.5703125" style="46" customWidth="1"/>
    <col min="6" max="6" width="14.7109375" style="46" customWidth="1"/>
    <col min="7" max="16384" width="11.42578125" style="46"/>
  </cols>
  <sheetData>
    <row r="1" spans="1:12" ht="33" customHeight="1" thickBot="1">
      <c r="A1" s="800" t="s">
        <v>243</v>
      </c>
      <c r="B1" s="797"/>
      <c r="C1" s="797"/>
      <c r="D1" s="797"/>
      <c r="E1" s="798"/>
      <c r="F1" s="129"/>
    </row>
    <row r="2" spans="1:12" ht="18.75" customHeight="1" thickBot="1">
      <c r="A2" s="133"/>
      <c r="B2" s="801" t="s">
        <v>253</v>
      </c>
      <c r="C2" s="802"/>
      <c r="D2" s="802"/>
      <c r="E2" s="803"/>
      <c r="F2" s="132"/>
    </row>
    <row r="3" spans="1:12" ht="32.25" customHeight="1" thickBot="1">
      <c r="A3" s="110"/>
      <c r="B3" s="111" t="s">
        <v>16</v>
      </c>
      <c r="C3" s="111" t="s">
        <v>17</v>
      </c>
      <c r="D3" s="111" t="s">
        <v>18</v>
      </c>
      <c r="E3" s="112" t="s">
        <v>195</v>
      </c>
      <c r="F3" s="130"/>
    </row>
    <row r="4" spans="1:12">
      <c r="A4" s="47" t="s">
        <v>265</v>
      </c>
      <c r="B4" s="121"/>
      <c r="C4" s="115"/>
      <c r="D4" s="122"/>
      <c r="E4" s="125"/>
    </row>
    <row r="5" spans="1:12">
      <c r="A5" s="131" t="s">
        <v>245</v>
      </c>
      <c r="B5" s="121">
        <v>1.38897637795276E-2</v>
      </c>
      <c r="C5" s="115">
        <v>1.4726780883679E-2</v>
      </c>
      <c r="D5" s="122">
        <v>1.07836480994502E-2</v>
      </c>
      <c r="E5" s="125">
        <v>1.0999999999999999E-2</v>
      </c>
      <c r="F5" s="116"/>
      <c r="H5" s="108"/>
    </row>
    <row r="6" spans="1:12">
      <c r="A6" s="131" t="s">
        <v>244</v>
      </c>
      <c r="B6" s="121">
        <v>0.319464566929134</v>
      </c>
      <c r="C6" s="115">
        <v>0.329302975653742</v>
      </c>
      <c r="D6" s="122">
        <v>0.19292193269051999</v>
      </c>
      <c r="E6" s="125">
        <v>0.20799999999999999</v>
      </c>
      <c r="F6" s="116"/>
    </row>
    <row r="7" spans="1:12">
      <c r="A7" s="131" t="s">
        <v>246</v>
      </c>
      <c r="B7" s="121">
        <v>0.63429921259842503</v>
      </c>
      <c r="C7" s="115">
        <v>0.647629696423204</v>
      </c>
      <c r="D7" s="122">
        <v>0.76764361038064099</v>
      </c>
      <c r="E7" s="125">
        <v>0.76700000000000002</v>
      </c>
      <c r="F7" s="116"/>
    </row>
    <row r="8" spans="1:12" ht="15.75">
      <c r="A8" s="120" t="s">
        <v>236</v>
      </c>
      <c r="B8" s="117">
        <v>-0.62040944881889803</v>
      </c>
      <c r="C8" s="118">
        <v>-0.63290291553952505</v>
      </c>
      <c r="D8" s="119">
        <v>-0.75685996228119101</v>
      </c>
      <c r="E8" s="126">
        <v>-0.75600000000000001</v>
      </c>
      <c r="F8" s="119"/>
    </row>
    <row r="9" spans="1:12">
      <c r="A9" s="89"/>
      <c r="B9" s="92"/>
      <c r="C9" s="62"/>
      <c r="D9" s="88"/>
      <c r="E9" s="125"/>
      <c r="F9" s="48"/>
      <c r="H9" s="109"/>
      <c r="I9" s="109"/>
    </row>
    <row r="10" spans="1:12">
      <c r="A10" s="47" t="s">
        <v>252</v>
      </c>
      <c r="B10" s="91"/>
      <c r="C10" s="61"/>
      <c r="D10" s="90"/>
      <c r="E10" s="127"/>
      <c r="F10" s="48"/>
    </row>
    <row r="11" spans="1:12">
      <c r="A11" s="89" t="s">
        <v>247</v>
      </c>
      <c r="B11" s="114">
        <v>0.158</v>
      </c>
      <c r="C11" s="115">
        <v>0.17299999999999999</v>
      </c>
      <c r="D11" s="116">
        <v>0.16200000000000001</v>
      </c>
      <c r="E11" s="125">
        <v>0.16300000000000001</v>
      </c>
      <c r="F11" s="116"/>
      <c r="H11" s="49" t="str">
        <f>B3</f>
        <v>SA</v>
      </c>
      <c r="I11" s="49" t="str">
        <f>C3</f>
        <v>SARL</v>
      </c>
      <c r="J11" s="49" t="str">
        <f>D3</f>
        <v>EI</v>
      </c>
      <c r="K11" s="49" t="str">
        <f>E3</f>
        <v>Ensemble</v>
      </c>
      <c r="L11" s="49"/>
    </row>
    <row r="12" spans="1:12">
      <c r="A12" s="134" t="s">
        <v>256</v>
      </c>
      <c r="B12" s="114">
        <v>2.1000000000000001E-2</v>
      </c>
      <c r="C12" s="115">
        <v>1.4E-2</v>
      </c>
      <c r="D12" s="116">
        <v>7.0000000000000007E-2</v>
      </c>
      <c r="E12" s="125">
        <v>6.4000000000000001E-2</v>
      </c>
      <c r="F12" s="116"/>
      <c r="G12" s="46" t="str">
        <f t="shared" ref="G12:K15" si="0">A11</f>
        <v xml:space="preserve">Insuffisance de la demande </v>
      </c>
      <c r="H12" s="109">
        <f t="shared" si="0"/>
        <v>0.158</v>
      </c>
      <c r="I12" s="109">
        <f t="shared" si="0"/>
        <v>0.17299999999999999</v>
      </c>
      <c r="J12" s="109">
        <f t="shared" si="0"/>
        <v>0.16200000000000001</v>
      </c>
      <c r="K12" s="109">
        <f t="shared" si="0"/>
        <v>0.16300000000000001</v>
      </c>
      <c r="L12" s="90"/>
    </row>
    <row r="13" spans="1:12">
      <c r="A13" s="138" t="s">
        <v>268</v>
      </c>
      <c r="B13" s="114">
        <v>3.9E-2</v>
      </c>
      <c r="C13" s="115">
        <v>2.8000000000000001E-2</v>
      </c>
      <c r="D13" s="116">
        <v>3.1E-2</v>
      </c>
      <c r="E13" s="125">
        <v>3.1E-2</v>
      </c>
      <c r="F13" s="116"/>
      <c r="G13" s="46" t="str">
        <f t="shared" si="0"/>
        <v xml:space="preserve">Obsolescence de l'équipement actuel </v>
      </c>
      <c r="H13" s="109">
        <f t="shared" si="0"/>
        <v>2.1000000000000001E-2</v>
      </c>
      <c r="I13" s="109">
        <f t="shared" si="0"/>
        <v>1.4E-2</v>
      </c>
      <c r="J13" s="109">
        <f t="shared" si="0"/>
        <v>7.0000000000000007E-2</v>
      </c>
      <c r="K13" s="109">
        <f t="shared" si="0"/>
        <v>6.4000000000000001E-2</v>
      </c>
      <c r="L13" s="90"/>
    </row>
    <row r="14" spans="1:12">
      <c r="A14" s="89" t="s">
        <v>248</v>
      </c>
      <c r="B14" s="114">
        <v>0.10299999999999999</v>
      </c>
      <c r="C14" s="115">
        <v>0.115</v>
      </c>
      <c r="D14" s="116">
        <v>6.4000000000000001E-2</v>
      </c>
      <c r="E14" s="125">
        <v>6.9000000000000006E-2</v>
      </c>
      <c r="F14" s="116"/>
      <c r="G14" s="46" t="str">
        <f t="shared" si="0"/>
        <v xml:space="preserve">Difficultés d'approvisionnement </v>
      </c>
      <c r="H14" s="109">
        <f t="shared" si="0"/>
        <v>3.9E-2</v>
      </c>
      <c r="I14" s="109">
        <f t="shared" si="0"/>
        <v>2.8000000000000001E-2</v>
      </c>
      <c r="J14" s="109">
        <f t="shared" si="0"/>
        <v>3.1E-2</v>
      </c>
      <c r="K14" s="109">
        <f t="shared" si="0"/>
        <v>3.1E-2</v>
      </c>
      <c r="L14" s="90"/>
    </row>
    <row r="15" spans="1:12">
      <c r="A15" s="89" t="s">
        <v>249</v>
      </c>
      <c r="B15" s="114">
        <v>2.3E-2</v>
      </c>
      <c r="C15" s="115">
        <v>1.9E-2</v>
      </c>
      <c r="D15" s="116">
        <v>7.5999999999999998E-2</v>
      </c>
      <c r="E15" s="125">
        <v>7.0000000000000007E-2</v>
      </c>
      <c r="F15" s="116"/>
      <c r="G15" s="46" t="str">
        <f t="shared" si="0"/>
        <v xml:space="preserve">Difficultés de trésorerie </v>
      </c>
      <c r="H15" s="109">
        <f t="shared" si="0"/>
        <v>0.10299999999999999</v>
      </c>
      <c r="I15" s="109">
        <f t="shared" si="0"/>
        <v>0.115</v>
      </c>
      <c r="J15" s="109">
        <f t="shared" si="0"/>
        <v>6.4000000000000001E-2</v>
      </c>
      <c r="K15" s="109">
        <f t="shared" si="0"/>
        <v>6.9000000000000006E-2</v>
      </c>
    </row>
    <row r="16" spans="1:12">
      <c r="A16" s="138" t="s">
        <v>266</v>
      </c>
      <c r="B16" s="114">
        <v>9.7000000000000003E-2</v>
      </c>
      <c r="C16" s="115">
        <v>6.3E-2</v>
      </c>
      <c r="D16" s="116">
        <v>0.11</v>
      </c>
      <c r="E16" s="125">
        <v>0.106</v>
      </c>
      <c r="F16" s="116"/>
      <c r="G16" s="46" t="str">
        <f t="shared" ref="G16:G23" si="1">A15</f>
        <v xml:space="preserve">Manque de main d’œuvre qualifiée </v>
      </c>
      <c r="H16" s="109">
        <f t="shared" ref="H16:H23" si="2">B15</f>
        <v>2.3E-2</v>
      </c>
      <c r="I16" s="109">
        <f t="shared" ref="I16:I23" si="3">C15</f>
        <v>1.9E-2</v>
      </c>
      <c r="J16" s="109">
        <f t="shared" ref="J16:J23" si="4">D15</f>
        <v>7.5999999999999998E-2</v>
      </c>
      <c r="K16" s="109">
        <f t="shared" ref="K16:K23" si="5">E15</f>
        <v>7.0000000000000007E-2</v>
      </c>
    </row>
    <row r="17" spans="1:11">
      <c r="A17" s="134" t="s">
        <v>254</v>
      </c>
      <c r="B17" s="114">
        <v>0.126</v>
      </c>
      <c r="C17" s="115">
        <v>0.14599999999999999</v>
      </c>
      <c r="D17" s="116">
        <v>0.123</v>
      </c>
      <c r="E17" s="125">
        <v>0.125</v>
      </c>
      <c r="F17" s="116"/>
      <c r="G17" s="46" t="str">
        <f t="shared" si="1"/>
        <v xml:space="preserve">Coût de l'énergie </v>
      </c>
      <c r="H17" s="109">
        <f t="shared" si="2"/>
        <v>9.7000000000000003E-2</v>
      </c>
      <c r="I17" s="109">
        <f t="shared" si="3"/>
        <v>6.3E-2</v>
      </c>
      <c r="J17" s="109">
        <f t="shared" si="4"/>
        <v>0.11</v>
      </c>
      <c r="K17" s="109">
        <f t="shared" si="5"/>
        <v>0.106</v>
      </c>
    </row>
    <row r="18" spans="1:11">
      <c r="A18" s="89" t="s">
        <v>250</v>
      </c>
      <c r="B18" s="114">
        <v>0.14499999999999999</v>
      </c>
      <c r="C18" s="115">
        <v>0.13800000000000001</v>
      </c>
      <c r="D18" s="116">
        <v>0.158</v>
      </c>
      <c r="E18" s="125">
        <v>0.156</v>
      </c>
      <c r="F18" s="116"/>
      <c r="G18" s="46" t="str">
        <f t="shared" si="1"/>
        <v xml:space="preserve">Concurrence déloyale </v>
      </c>
      <c r="H18" s="109">
        <f t="shared" si="2"/>
        <v>0.126</v>
      </c>
      <c r="I18" s="109">
        <f t="shared" si="3"/>
        <v>0.14599999999999999</v>
      </c>
      <c r="J18" s="109">
        <f t="shared" si="4"/>
        <v>0.123</v>
      </c>
      <c r="K18" s="109">
        <f t="shared" si="5"/>
        <v>0.125</v>
      </c>
    </row>
    <row r="19" spans="1:11">
      <c r="A19" s="134" t="s">
        <v>255</v>
      </c>
      <c r="B19" s="114">
        <v>0.06</v>
      </c>
      <c r="C19" s="115">
        <v>5.8000000000000003E-2</v>
      </c>
      <c r="D19" s="116">
        <v>3.4000000000000002E-2</v>
      </c>
      <c r="E19" s="125">
        <v>3.6999999999999998E-2</v>
      </c>
      <c r="F19" s="116"/>
      <c r="G19" s="46" t="str">
        <f t="shared" si="1"/>
        <v xml:space="preserve">Insécurité </v>
      </c>
      <c r="H19" s="109">
        <f t="shared" si="2"/>
        <v>0.14499999999999999</v>
      </c>
      <c r="I19" s="109">
        <f t="shared" si="3"/>
        <v>0.13800000000000001</v>
      </c>
      <c r="J19" s="109">
        <f t="shared" si="4"/>
        <v>0.158</v>
      </c>
      <c r="K19" s="109">
        <f t="shared" si="5"/>
        <v>0.156</v>
      </c>
    </row>
    <row r="20" spans="1:11">
      <c r="A20" s="89" t="s">
        <v>251</v>
      </c>
      <c r="B20" s="114">
        <v>0.129</v>
      </c>
      <c r="C20" s="115">
        <v>0.13400000000000001</v>
      </c>
      <c r="D20" s="116">
        <v>9.9000000000000005E-2</v>
      </c>
      <c r="E20" s="125">
        <v>0.10199999999999999</v>
      </c>
      <c r="F20" s="116"/>
      <c r="G20" s="46" t="str">
        <f t="shared" si="1"/>
        <v>Trop d'importation des produits similaires</v>
      </c>
      <c r="H20" s="109">
        <f t="shared" si="2"/>
        <v>0.06</v>
      </c>
      <c r="I20" s="109">
        <f t="shared" si="3"/>
        <v>5.8000000000000003E-2</v>
      </c>
      <c r="J20" s="109">
        <f t="shared" si="4"/>
        <v>3.4000000000000002E-2</v>
      </c>
      <c r="K20" s="109">
        <f t="shared" si="5"/>
        <v>3.6999999999999998E-2</v>
      </c>
    </row>
    <row r="21" spans="1:11">
      <c r="A21" s="138" t="s">
        <v>267</v>
      </c>
      <c r="B21" s="114">
        <v>0.06</v>
      </c>
      <c r="C21" s="115">
        <v>7.1999999999999995E-2</v>
      </c>
      <c r="D21" s="116">
        <v>5.3999999999999999E-2</v>
      </c>
      <c r="E21" s="125">
        <v>5.5E-2</v>
      </c>
      <c r="F21" s="116"/>
      <c r="G21" s="46" t="str">
        <f t="shared" si="1"/>
        <v>Pression fiscale élevée</v>
      </c>
      <c r="H21" s="109">
        <f t="shared" si="2"/>
        <v>0.129</v>
      </c>
      <c r="I21" s="109">
        <f t="shared" si="3"/>
        <v>0.13400000000000001</v>
      </c>
      <c r="J21" s="109">
        <f t="shared" si="4"/>
        <v>9.9000000000000005E-2</v>
      </c>
      <c r="K21" s="109">
        <f t="shared" si="5"/>
        <v>0.10199999999999999</v>
      </c>
    </row>
    <row r="22" spans="1:11">
      <c r="A22" s="136" t="s">
        <v>261</v>
      </c>
      <c r="B22" s="114">
        <v>3.9E-2</v>
      </c>
      <c r="C22" s="115">
        <v>3.7999999999999999E-2</v>
      </c>
      <c r="D22" s="116">
        <v>1.9E-2</v>
      </c>
      <c r="E22" s="125">
        <v>2.1000000000000001E-2</v>
      </c>
      <c r="F22" s="116"/>
      <c r="G22" s="46" t="str">
        <f t="shared" si="1"/>
        <v>Difficulté d'accès au financement</v>
      </c>
      <c r="H22" s="109">
        <f t="shared" si="2"/>
        <v>0.06</v>
      </c>
      <c r="I22" s="109">
        <f t="shared" si="3"/>
        <v>7.1999999999999995E-2</v>
      </c>
      <c r="J22" s="109">
        <f t="shared" si="4"/>
        <v>5.3999999999999999E-2</v>
      </c>
      <c r="K22" s="109">
        <f t="shared" si="5"/>
        <v>5.5E-2</v>
      </c>
    </row>
    <row r="23" spans="1:11" ht="15.75" thickBot="1">
      <c r="A23" s="50"/>
      <c r="B23" s="93"/>
      <c r="C23" s="64"/>
      <c r="D23" s="63"/>
      <c r="E23" s="128"/>
      <c r="F23" s="116"/>
      <c r="G23" s="46" t="str">
        <f t="shared" si="1"/>
        <v xml:space="preserve">Autres </v>
      </c>
      <c r="H23" s="109">
        <f t="shared" si="2"/>
        <v>3.9E-2</v>
      </c>
      <c r="I23" s="109">
        <f t="shared" si="3"/>
        <v>3.7999999999999999E-2</v>
      </c>
      <c r="J23" s="109">
        <f t="shared" si="4"/>
        <v>1.9E-2</v>
      </c>
      <c r="K23" s="109">
        <f t="shared" si="5"/>
        <v>2.1000000000000001E-2</v>
      </c>
    </row>
    <row r="24" spans="1:11">
      <c r="A24" s="123" t="s">
        <v>232</v>
      </c>
      <c r="B24" s="48"/>
      <c r="C24" s="48"/>
      <c r="D24" s="48"/>
      <c r="E24" s="48"/>
      <c r="F24" s="116"/>
    </row>
    <row r="25" spans="1:11">
      <c r="B25" s="48"/>
      <c r="C25" s="48"/>
      <c r="D25" s="48"/>
      <c r="E25" s="48"/>
      <c r="F25" s="116"/>
    </row>
    <row r="26" spans="1:11">
      <c r="B26" s="48"/>
      <c r="C26" s="48"/>
      <c r="D26" s="48"/>
      <c r="E26" s="48"/>
      <c r="F26" s="116"/>
      <c r="H26" s="135" t="s">
        <v>16</v>
      </c>
      <c r="I26" s="135" t="s">
        <v>17</v>
      </c>
    </row>
    <row r="27" spans="1:11">
      <c r="F27" s="48"/>
      <c r="G27" s="108" t="str">
        <f t="shared" ref="G27:I29" si="6">A5</f>
        <v xml:space="preserve">      Bonne</v>
      </c>
      <c r="H27" s="108">
        <f t="shared" si="6"/>
        <v>1.38897637795276E-2</v>
      </c>
      <c r="I27" s="108">
        <f t="shared" si="6"/>
        <v>1.4726780883679E-2</v>
      </c>
    </row>
    <row r="28" spans="1:11">
      <c r="F28" s="48"/>
      <c r="G28" s="108" t="str">
        <f t="shared" si="6"/>
        <v xml:space="preserve">      Moyenne</v>
      </c>
      <c r="H28" s="108">
        <f t="shared" si="6"/>
        <v>0.319464566929134</v>
      </c>
      <c r="I28" s="108">
        <f t="shared" si="6"/>
        <v>0.329302975653742</v>
      </c>
    </row>
    <row r="29" spans="1:11">
      <c r="F29" s="48"/>
      <c r="G29" s="108" t="str">
        <f t="shared" si="6"/>
        <v xml:space="preserve">      Médiocre</v>
      </c>
      <c r="H29" s="108">
        <f t="shared" si="6"/>
        <v>0.63429921259842503</v>
      </c>
      <c r="I29" s="108">
        <f t="shared" si="6"/>
        <v>0.647629696423204</v>
      </c>
    </row>
    <row r="30" spans="1:11">
      <c r="F30" s="48"/>
    </row>
    <row r="70" ht="18" customHeight="1"/>
    <row r="71" hidden="1"/>
  </sheetData>
  <mergeCells count="2">
    <mergeCell ref="A1:E1"/>
    <mergeCell ref="B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horizontalDpi="4294967294" verticalDpi="300" r:id="rId1"/>
  <headerFooter>
    <oddHeader>&amp;C&amp;"Arial Black,Normal"&amp;8TABLEAU DE BORD DE L’ECONOMIE SECTEUR REEL</oddHeader>
    <oddFooter>&amp;C9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59999389629810485"/>
  </sheetPr>
  <dimension ref="A1:T160"/>
  <sheetViews>
    <sheetView topLeftCell="A25" zoomScaleNormal="100" zoomScaleSheetLayoutView="51" zoomScalePageLayoutView="80" workbookViewId="0">
      <selection activeCell="G29" sqref="G29"/>
    </sheetView>
  </sheetViews>
  <sheetFormatPr baseColWidth="10" defaultColWidth="9.28515625" defaultRowHeight="12.75"/>
  <cols>
    <col min="1" max="1" width="2.42578125" style="215" customWidth="1"/>
    <col min="2" max="2" width="1.28515625" style="215" customWidth="1"/>
    <col min="3" max="3" width="31" style="214" customWidth="1"/>
    <col min="4" max="4" width="9.7109375" style="215" bestFit="1" customWidth="1"/>
    <col min="5" max="5" width="9.7109375" style="215" customWidth="1"/>
    <col min="6" max="14" width="9.7109375" style="215" bestFit="1" customWidth="1"/>
    <col min="15" max="15" width="10.42578125" style="215" customWidth="1"/>
    <col min="16" max="16" width="8.7109375" style="215" customWidth="1"/>
    <col min="17" max="17" width="8.7109375" style="215" bestFit="1" customWidth="1"/>
    <col min="18" max="16384" width="9.28515625" style="33"/>
  </cols>
  <sheetData>
    <row r="1" spans="2:20" ht="26.65" customHeight="1">
      <c r="B1" s="804" t="s">
        <v>319</v>
      </c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804"/>
      <c r="T1" s="804"/>
    </row>
    <row r="2" spans="2:20" ht="16.5" customHeight="1">
      <c r="C2" s="215"/>
    </row>
    <row r="3" spans="2:20" ht="16.5" customHeight="1"/>
    <row r="4" spans="2:20" ht="16.5" customHeight="1">
      <c r="B4" s="642"/>
      <c r="C4" s="643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0"/>
      <c r="R4" s="650"/>
      <c r="S4" s="650"/>
      <c r="T4" s="650"/>
    </row>
    <row r="5" spans="2:20" ht="16.5" customHeight="1" thickBot="1">
      <c r="B5" s="644"/>
      <c r="C5" s="645"/>
      <c r="D5" s="651">
        <v>2007</v>
      </c>
      <c r="E5" s="651">
        <v>2008</v>
      </c>
      <c r="F5" s="651">
        <v>2009</v>
      </c>
      <c r="G5" s="651">
        <v>2010</v>
      </c>
      <c r="H5" s="651">
        <v>2011</v>
      </c>
      <c r="I5" s="651">
        <v>2012</v>
      </c>
      <c r="J5" s="651">
        <v>2013</v>
      </c>
      <c r="K5" s="651">
        <v>2014</v>
      </c>
      <c r="L5" s="651">
        <v>2015</v>
      </c>
      <c r="M5" s="651">
        <v>2016</v>
      </c>
      <c r="N5" s="651">
        <v>2017</v>
      </c>
      <c r="O5" s="651">
        <v>2018</v>
      </c>
      <c r="P5" s="651">
        <v>2019</v>
      </c>
      <c r="Q5" s="651">
        <v>2020</v>
      </c>
      <c r="R5" s="651">
        <v>2021</v>
      </c>
      <c r="S5" s="651">
        <v>2022</v>
      </c>
      <c r="T5" s="651">
        <v>2023</v>
      </c>
    </row>
    <row r="6" spans="2:20" ht="16.5" customHeight="1" thickTop="1">
      <c r="B6" s="646"/>
      <c r="C6" s="647"/>
      <c r="R6" s="215"/>
    </row>
    <row r="7" spans="2:20" ht="16.5" customHeight="1">
      <c r="B7" s="646"/>
      <c r="C7" s="647" t="s">
        <v>98</v>
      </c>
      <c r="D7" s="216">
        <v>4483.4494526448307</v>
      </c>
      <c r="E7" s="216">
        <v>4586.0839819251314</v>
      </c>
      <c r="F7" s="216">
        <v>4837.0669162563363</v>
      </c>
      <c r="G7" s="216">
        <v>4725.4388535045318</v>
      </c>
      <c r="H7" s="216">
        <v>4814.1504615865988</v>
      </c>
      <c r="I7" s="216">
        <v>4914.1823590422091</v>
      </c>
      <c r="J7" s="216">
        <v>4666.5617531630423</v>
      </c>
      <c r="K7" s="216">
        <v>4740.5677119252377</v>
      </c>
      <c r="L7" s="216">
        <v>4668.0845515898727</v>
      </c>
      <c r="M7" s="216">
        <v>4730.8920152210248</v>
      </c>
      <c r="N7" s="216">
        <v>4792.0579882601514</v>
      </c>
      <c r="O7" s="216">
        <v>4809.038612096715</v>
      </c>
      <c r="P7" s="217">
        <v>5094.349751837085</v>
      </c>
      <c r="Q7" s="217">
        <v>5024.5653358013114</v>
      </c>
      <c r="R7" s="217">
        <v>4897.5687081992328</v>
      </c>
      <c r="S7" s="217">
        <v>4994.9030379396736</v>
      </c>
      <c r="T7" s="217">
        <v>5258.9441823367979</v>
      </c>
    </row>
    <row r="8" spans="2:20" ht="16.5" customHeight="1">
      <c r="B8" s="646"/>
      <c r="C8" s="647" t="s">
        <v>99</v>
      </c>
      <c r="D8" s="216">
        <v>1735.3916995681498</v>
      </c>
      <c r="E8" s="216">
        <v>1859.145579969646</v>
      </c>
      <c r="F8" s="216">
        <v>1753.8476768961325</v>
      </c>
      <c r="G8" s="216">
        <v>1785.3117930012777</v>
      </c>
      <c r="H8" s="216">
        <v>1795.1828216137378</v>
      </c>
      <c r="I8" s="216">
        <v>1959.4217363921662</v>
      </c>
      <c r="J8" s="216">
        <v>2494.1596369232388</v>
      </c>
      <c r="K8" s="216">
        <v>2667.6690405357645</v>
      </c>
      <c r="L8" s="216">
        <v>2846.2663118264991</v>
      </c>
      <c r="M8" s="216">
        <v>2982.5081859798879</v>
      </c>
      <c r="N8" s="216">
        <v>3155.5499314611134</v>
      </c>
      <c r="O8" s="216">
        <v>3218.3387496583159</v>
      </c>
      <c r="P8" s="217">
        <v>3436.316215725275</v>
      </c>
      <c r="Q8" s="217">
        <v>2423.3261168466402</v>
      </c>
      <c r="R8" s="217">
        <v>2916.1175479208732</v>
      </c>
      <c r="S8" s="217">
        <v>3186.7257163784534</v>
      </c>
      <c r="T8" s="217">
        <v>3243.776250407519</v>
      </c>
    </row>
    <row r="9" spans="2:20" ht="16.5" customHeight="1">
      <c r="B9" s="646"/>
      <c r="C9" s="647" t="s">
        <v>50</v>
      </c>
      <c r="D9" s="216">
        <v>8958.8379843299099</v>
      </c>
      <c r="E9" s="216">
        <v>9658.1105230507164</v>
      </c>
      <c r="F9" s="216">
        <v>9105.2007011975056</v>
      </c>
      <c r="G9" s="216">
        <v>9156.4646704627885</v>
      </c>
      <c r="H9" s="216">
        <v>9252.54250645297</v>
      </c>
      <c r="I9" s="216">
        <v>9496.4629047790186</v>
      </c>
      <c r="J9" s="216">
        <v>9534.5457285411121</v>
      </c>
      <c r="K9" s="216">
        <v>9816.6294660812837</v>
      </c>
      <c r="L9" s="216">
        <v>10061.403016740796</v>
      </c>
      <c r="M9" s="216">
        <v>10519.553020678253</v>
      </c>
      <c r="N9" s="216">
        <v>11052.002710767463</v>
      </c>
      <c r="O9" s="216">
        <v>11145.300512782567</v>
      </c>
      <c r="P9" s="217">
        <v>11699.835287999726</v>
      </c>
      <c r="Q9" s="217">
        <v>11034.610751446578</v>
      </c>
      <c r="R9" s="217">
        <v>11833.452567475337</v>
      </c>
      <c r="S9" s="217">
        <v>12254.020237185996</v>
      </c>
      <c r="T9" s="217">
        <v>12740.697712611567</v>
      </c>
    </row>
    <row r="10" spans="2:20" ht="16.5" customHeight="1">
      <c r="B10" s="646"/>
      <c r="C10" s="647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7"/>
      <c r="Q10" s="217"/>
      <c r="R10" s="217"/>
      <c r="S10" s="217"/>
      <c r="T10" s="217"/>
    </row>
    <row r="11" spans="2:20" ht="16.5" customHeight="1">
      <c r="B11" s="646"/>
      <c r="C11" s="647" t="s">
        <v>295</v>
      </c>
      <c r="D11" s="216">
        <v>-253.51763578791349</v>
      </c>
      <c r="E11" s="216">
        <v>-295.82372357344138</v>
      </c>
      <c r="F11" s="216">
        <v>-277.77447039616084</v>
      </c>
      <c r="G11" s="216">
        <v>-294.97812219689899</v>
      </c>
      <c r="H11" s="216">
        <v>-313.73420146717422</v>
      </c>
      <c r="I11" s="216">
        <v>-338.62757146181627</v>
      </c>
      <c r="J11" s="216">
        <v>-336.62701888642232</v>
      </c>
      <c r="K11" s="216">
        <v>-357.5765320504845</v>
      </c>
      <c r="L11" s="216">
        <v>-356.76326108836912</v>
      </c>
      <c r="M11" s="216">
        <v>-423.10358158936913</v>
      </c>
      <c r="N11" s="216">
        <v>-492.29055463230259</v>
      </c>
      <c r="O11" s="216">
        <v>-448.29919781435615</v>
      </c>
      <c r="P11" s="217">
        <v>-556.7786277673315</v>
      </c>
      <c r="Q11" s="217">
        <v>-663.65604221722458</v>
      </c>
      <c r="R11" s="217">
        <v>-721.58622581377756</v>
      </c>
      <c r="S11" s="217">
        <v>-767.9035226548815</v>
      </c>
      <c r="T11" s="217">
        <v>-729.87511866734928</v>
      </c>
    </row>
    <row r="12" spans="2:20" ht="16.5" customHeight="1">
      <c r="B12" s="646"/>
      <c r="C12" s="647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7"/>
      <c r="Q12" s="217"/>
      <c r="R12" s="217"/>
      <c r="S12" s="217"/>
      <c r="T12" s="217"/>
    </row>
    <row r="13" spans="2:20" ht="16.5" customHeight="1">
      <c r="B13" s="646"/>
      <c r="C13" s="647" t="s">
        <v>313</v>
      </c>
      <c r="D13" s="216">
        <v>14924.161500754977</v>
      </c>
      <c r="E13" s="216">
        <v>15807.516361372052</v>
      </c>
      <c r="F13" s="216">
        <v>15418.340823953813</v>
      </c>
      <c r="G13" s="216">
        <v>15372.2371947717</v>
      </c>
      <c r="H13" s="216">
        <v>15548.141588186132</v>
      </c>
      <c r="I13" s="216">
        <v>16031.439428751577</v>
      </c>
      <c r="J13" s="216">
        <v>16358.640099740973</v>
      </c>
      <c r="K13" s="216">
        <v>16867.289686491804</v>
      </c>
      <c r="L13" s="216">
        <v>17218.990619068798</v>
      </c>
      <c r="M13" s="216">
        <v>17809.849640289794</v>
      </c>
      <c r="N13" s="216">
        <v>18507.320075856427</v>
      </c>
      <c r="O13" s="216">
        <v>18724.378676723245</v>
      </c>
      <c r="P13" s="217">
        <v>19673.722627794752</v>
      </c>
      <c r="Q13" s="217">
        <v>17818.846161877304</v>
      </c>
      <c r="R13" s="217">
        <v>18925.552597781665</v>
      </c>
      <c r="S13" s="217">
        <v>19667.745468849243</v>
      </c>
      <c r="T13" s="217">
        <v>20513.543026688534</v>
      </c>
    </row>
    <row r="14" spans="2:20" ht="8.25" customHeight="1">
      <c r="B14" s="646"/>
      <c r="C14" s="647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7"/>
      <c r="Q14" s="217"/>
      <c r="R14" s="217"/>
      <c r="S14" s="217"/>
      <c r="T14" s="217"/>
    </row>
    <row r="15" spans="2:20" ht="21" customHeight="1">
      <c r="B15" s="646"/>
      <c r="C15" s="647" t="s">
        <v>314</v>
      </c>
      <c r="D15" s="216">
        <v>1049.9266788587063</v>
      </c>
      <c r="E15" s="216">
        <v>1238.8536597031159</v>
      </c>
      <c r="F15" s="216">
        <v>949.80380490336711</v>
      </c>
      <c r="G15" s="216">
        <v>1097.2654913390825</v>
      </c>
      <c r="H15" s="216">
        <v>1181.3201835247171</v>
      </c>
      <c r="I15" s="216">
        <v>1201.7712157393826</v>
      </c>
      <c r="J15" s="216">
        <v>1270.9992265002766</v>
      </c>
      <c r="K15" s="216">
        <v>1351.0391049202271</v>
      </c>
      <c r="L15" s="216">
        <v>1569.9905339011748</v>
      </c>
      <c r="M15" s="216">
        <v>1729.4029741324814</v>
      </c>
      <c r="N15" s="216">
        <v>1800.4714455287296</v>
      </c>
      <c r="O15" s="216">
        <v>2232.116106177144</v>
      </c>
      <c r="P15" s="217">
        <v>2207.2117863283215</v>
      </c>
      <c r="Q15" s="217">
        <v>2500.2990060694128</v>
      </c>
      <c r="R15" s="217">
        <v>2338.5716880625464</v>
      </c>
      <c r="S15" s="217">
        <v>2480.1366151814991</v>
      </c>
      <c r="T15" s="217">
        <v>2565.2247643621804</v>
      </c>
    </row>
    <row r="16" spans="2:20" ht="12" customHeight="1">
      <c r="B16" s="646"/>
      <c r="C16" s="647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7"/>
      <c r="Q16" s="217"/>
      <c r="R16" s="217"/>
      <c r="S16" s="217"/>
      <c r="T16" s="217"/>
    </row>
    <row r="17" spans="1:20" ht="16.5" customHeight="1">
      <c r="B17" s="646"/>
      <c r="C17" s="647" t="s">
        <v>296</v>
      </c>
      <c r="D17" s="216">
        <v>15974.088179613684</v>
      </c>
      <c r="E17" s="216">
        <v>17046.37002107517</v>
      </c>
      <c r="F17" s="216">
        <v>16368.144628857179</v>
      </c>
      <c r="G17" s="216">
        <v>16469.502686110784</v>
      </c>
      <c r="H17" s="216">
        <v>16729.461771710849</v>
      </c>
      <c r="I17" s="216">
        <v>17233.210644490959</v>
      </c>
      <c r="J17" s="216">
        <v>17629.639326241249</v>
      </c>
      <c r="K17" s="216">
        <v>18218.32879141203</v>
      </c>
      <c r="L17" s="216">
        <v>18788.981152969973</v>
      </c>
      <c r="M17" s="216">
        <v>19539.252614422276</v>
      </c>
      <c r="N17" s="216">
        <v>20307.791521385159</v>
      </c>
      <c r="O17" s="216">
        <v>20956.49478290039</v>
      </c>
      <c r="P17" s="217">
        <v>21880.934414123072</v>
      </c>
      <c r="Q17" s="217">
        <v>20319.145167946717</v>
      </c>
      <c r="R17" s="217">
        <v>21264.124285844213</v>
      </c>
      <c r="S17" s="217">
        <v>22147.882084030742</v>
      </c>
      <c r="T17" s="217">
        <v>23078.767791050715</v>
      </c>
    </row>
    <row r="18" spans="1:20" ht="16.5" customHeight="1">
      <c r="B18" s="646"/>
      <c r="C18" s="647"/>
      <c r="D18" s="216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7"/>
      <c r="Q18" s="217"/>
      <c r="R18" s="217"/>
      <c r="S18" s="217"/>
      <c r="T18" s="217"/>
    </row>
    <row r="19" spans="1:20" ht="25.5">
      <c r="B19" s="646"/>
      <c r="C19" s="647" t="s">
        <v>340</v>
      </c>
      <c r="D19" s="216">
        <v>1774.7724851904677</v>
      </c>
      <c r="E19" s="216">
        <v>3515.7575746738212</v>
      </c>
      <c r="F19" s="216">
        <v>3227.6562987446555</v>
      </c>
      <c r="G19" s="216">
        <v>2601.013734377495</v>
      </c>
      <c r="H19" s="216">
        <v>2510.8258875129086</v>
      </c>
      <c r="I19" s="216">
        <v>2488.3094842467681</v>
      </c>
      <c r="J19" s="216">
        <v>2774.9931942162175</v>
      </c>
      <c r="K19" s="216">
        <v>1524.8031997736816</v>
      </c>
      <c r="L19" s="216">
        <v>2071.1423416048528</v>
      </c>
      <c r="M19" s="216">
        <v>2530.7062970026627</v>
      </c>
      <c r="N19" s="216">
        <v>1802.2245616899236</v>
      </c>
      <c r="O19" s="216">
        <v>2775.0926697339964</v>
      </c>
      <c r="P19" s="217">
        <v>2322.3117652433266</v>
      </c>
      <c r="Q19" s="217">
        <v>3961.6533958508708</v>
      </c>
      <c r="R19" s="217">
        <v>3365.9541110632217</v>
      </c>
      <c r="S19" s="217">
        <v>3654.4364808754508</v>
      </c>
      <c r="T19" s="217">
        <v>2761.2488450576275</v>
      </c>
    </row>
    <row r="20" spans="1:20" ht="16.5" customHeight="1">
      <c r="B20" s="646"/>
      <c r="C20" s="648" t="s">
        <v>388</v>
      </c>
      <c r="D20" s="216">
        <v>6214.9631247560774</v>
      </c>
      <c r="E20" s="216">
        <v>8516.1047187609129</v>
      </c>
      <c r="F20" s="216">
        <v>6998.2442533325366</v>
      </c>
      <c r="G20" s="216">
        <v>6585.9592941294586</v>
      </c>
      <c r="H20" s="216">
        <v>6752.6277303352836</v>
      </c>
      <c r="I20" s="216">
        <v>6519.6541227572425</v>
      </c>
      <c r="J20" s="216">
        <v>7232.9501174101151</v>
      </c>
      <c r="K20" s="216">
        <v>7737.2085551596556</v>
      </c>
      <c r="L20" s="216">
        <v>8243.6697591989014</v>
      </c>
      <c r="M20" s="216">
        <v>8642.7354365817155</v>
      </c>
      <c r="N20" s="216">
        <v>10688.868667825396</v>
      </c>
      <c r="O20" s="216">
        <v>11879.397152527394</v>
      </c>
      <c r="P20" s="217">
        <v>12420.095341988133</v>
      </c>
      <c r="Q20" s="217">
        <v>10360.040541632219</v>
      </c>
      <c r="R20" s="217">
        <v>11424.689689190716</v>
      </c>
      <c r="S20" s="217">
        <v>13849.72284709863</v>
      </c>
      <c r="T20" s="217">
        <v>13198.060153959072</v>
      </c>
    </row>
    <row r="21" spans="1:20" ht="16.5" customHeight="1">
      <c r="B21" s="646"/>
      <c r="C21" s="648" t="s">
        <v>389</v>
      </c>
      <c r="D21" s="216">
        <v>4440.1906395656097</v>
      </c>
      <c r="E21" s="216">
        <v>5000.3471440870917</v>
      </c>
      <c r="F21" s="216">
        <v>3770.5879545878811</v>
      </c>
      <c r="G21" s="216">
        <v>3984.9455597519636</v>
      </c>
      <c r="H21" s="216">
        <v>4241.801842822375</v>
      </c>
      <c r="I21" s="216">
        <v>4031.3446385104744</v>
      </c>
      <c r="J21" s="216">
        <v>4457.9569231938976</v>
      </c>
      <c r="K21" s="216">
        <v>6212.405355385974</v>
      </c>
      <c r="L21" s="216">
        <v>6172.5274175940485</v>
      </c>
      <c r="M21" s="216">
        <v>6112.0291395790528</v>
      </c>
      <c r="N21" s="216">
        <v>8886.6441061354726</v>
      </c>
      <c r="O21" s="216">
        <v>9104.3044827933973</v>
      </c>
      <c r="P21" s="217">
        <v>10097.783576744807</v>
      </c>
      <c r="Q21" s="217">
        <v>6398.3871457813484</v>
      </c>
      <c r="R21" s="217">
        <v>8058.7355781274946</v>
      </c>
      <c r="S21" s="217">
        <v>10195.286366223179</v>
      </c>
      <c r="T21" s="217">
        <v>10436.811308901444</v>
      </c>
    </row>
    <row r="22" spans="1:20" ht="16.5" customHeight="1">
      <c r="B22" s="646"/>
      <c r="C22" s="647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7"/>
      <c r="Q22" s="217"/>
      <c r="R22" s="217"/>
      <c r="S22" s="217"/>
      <c r="T22" s="217"/>
    </row>
    <row r="23" spans="1:20" ht="16.5" customHeight="1">
      <c r="B23" s="646"/>
      <c r="C23" s="647" t="s">
        <v>297</v>
      </c>
      <c r="D23" s="216">
        <v>17748.860664804153</v>
      </c>
      <c r="E23" s="216">
        <v>20562.127595748992</v>
      </c>
      <c r="F23" s="216">
        <v>19595.800927601835</v>
      </c>
      <c r="G23" s="216">
        <v>19070.516420488279</v>
      </c>
      <c r="H23" s="216">
        <v>19240.287659223759</v>
      </c>
      <c r="I23" s="216">
        <v>19721.520128737728</v>
      </c>
      <c r="J23" s="216">
        <v>20404.632520457464</v>
      </c>
      <c r="K23" s="216">
        <v>19743.13199118571</v>
      </c>
      <c r="L23" s="216">
        <v>20860.123494574822</v>
      </c>
      <c r="M23" s="216">
        <v>22069.958911424899</v>
      </c>
      <c r="N23" s="216">
        <v>22110.016083075083</v>
      </c>
      <c r="O23" s="216">
        <v>23731.587452634383</v>
      </c>
      <c r="P23" s="217">
        <v>24203.246179366404</v>
      </c>
      <c r="Q23" s="217">
        <v>24280.798563797591</v>
      </c>
      <c r="R23" s="217">
        <v>24630.080379527441</v>
      </c>
      <c r="S23" s="217">
        <v>25802.31780754944</v>
      </c>
      <c r="T23" s="217">
        <v>25840.015618209622</v>
      </c>
    </row>
    <row r="24" spans="1:20" ht="16.5" customHeight="1">
      <c r="B24" s="646"/>
      <c r="C24" s="647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7"/>
      <c r="Q24" s="217"/>
      <c r="R24" s="217"/>
      <c r="S24" s="217"/>
      <c r="T24" s="217"/>
    </row>
    <row r="25" spans="1:20" ht="16.5" customHeight="1">
      <c r="B25" s="646"/>
      <c r="C25" s="647" t="s">
        <v>298</v>
      </c>
      <c r="D25" s="216">
        <v>13512.862929063798</v>
      </c>
      <c r="E25" s="216">
        <v>13669.34257385797</v>
      </c>
      <c r="F25" s="216">
        <v>13595.649582764945</v>
      </c>
      <c r="G25" s="216">
        <v>14004.381015208359</v>
      </c>
      <c r="H25" s="216">
        <v>14328.541642599414</v>
      </c>
      <c r="I25" s="216">
        <v>14695.133670274074</v>
      </c>
      <c r="J25" s="216">
        <v>15594.492474428691</v>
      </c>
      <c r="K25" s="216">
        <v>15309.086958628275</v>
      </c>
      <c r="L25" s="216">
        <v>15710.530363975702</v>
      </c>
      <c r="M25" s="216">
        <v>16208.819007669186</v>
      </c>
      <c r="N25" s="216">
        <v>16682.91014207435</v>
      </c>
      <c r="O25" s="216">
        <v>16264.975122606134</v>
      </c>
      <c r="P25" s="217">
        <v>16706.845887596664</v>
      </c>
      <c r="Q25" s="217">
        <v>17429.435018897046</v>
      </c>
      <c r="R25" s="217">
        <v>17817.33029053366</v>
      </c>
      <c r="S25" s="217">
        <v>17946.177283401856</v>
      </c>
      <c r="T25" s="217">
        <v>18639.217934712338</v>
      </c>
    </row>
    <row r="26" spans="1:20" s="222" customFormat="1" ht="38.25">
      <c r="A26" s="219"/>
      <c r="B26" s="646"/>
      <c r="C26" s="648" t="s">
        <v>341</v>
      </c>
      <c r="D26" s="220">
        <v>3039.7154022535533</v>
      </c>
      <c r="E26" s="220">
        <v>2553.7072061922831</v>
      </c>
      <c r="F26" s="220">
        <v>2199.1538329722057</v>
      </c>
      <c r="G26" s="220">
        <v>2085.852693652329</v>
      </c>
      <c r="H26" s="220">
        <v>2135.3544539130976</v>
      </c>
      <c r="I26" s="220">
        <v>2131.5403355986664</v>
      </c>
      <c r="J26" s="220">
        <v>2184.2112431897344</v>
      </c>
      <c r="K26" s="220">
        <v>2247.4319761593242</v>
      </c>
      <c r="L26" s="220">
        <v>2259.0693731531119</v>
      </c>
      <c r="M26" s="220">
        <v>2252.5441377373236</v>
      </c>
      <c r="N26" s="220">
        <v>2566.0062410546661</v>
      </c>
      <c r="O26" s="220">
        <v>1626.7680704031063</v>
      </c>
      <c r="P26" s="221">
        <v>1627.1466109889368</v>
      </c>
      <c r="Q26" s="221">
        <v>2021.9236799452647</v>
      </c>
      <c r="R26" s="221">
        <v>1969.6860023736258</v>
      </c>
      <c r="S26" s="221">
        <v>2081.6230135276969</v>
      </c>
      <c r="T26" s="221">
        <v>2058.6509170831491</v>
      </c>
    </row>
    <row r="27" spans="1:20" s="222" customFormat="1" ht="24.75" customHeight="1">
      <c r="A27" s="219"/>
      <c r="B27" s="646"/>
      <c r="C27" s="648" t="s">
        <v>342</v>
      </c>
      <c r="D27" s="220">
        <v>10473.147526810244</v>
      </c>
      <c r="E27" s="220">
        <v>11115.635367665687</v>
      </c>
      <c r="F27" s="220">
        <v>11396.495749792739</v>
      </c>
      <c r="G27" s="220">
        <v>11918.52832155603</v>
      </c>
      <c r="H27" s="220">
        <v>12193.187188686315</v>
      </c>
      <c r="I27" s="220">
        <v>12563.593334675406</v>
      </c>
      <c r="J27" s="220">
        <v>13410.281231238956</v>
      </c>
      <c r="K27" s="220">
        <v>13061.65498246895</v>
      </c>
      <c r="L27" s="220">
        <v>13451.46099082259</v>
      </c>
      <c r="M27" s="220">
        <v>13956.274869931864</v>
      </c>
      <c r="N27" s="220">
        <v>14116.903901019685</v>
      </c>
      <c r="O27" s="220">
        <v>14638.207052203028</v>
      </c>
      <c r="P27" s="221">
        <v>15079.699276607729</v>
      </c>
      <c r="Q27" s="221">
        <v>15407.511338951781</v>
      </c>
      <c r="R27" s="221">
        <v>15847.644288160036</v>
      </c>
      <c r="S27" s="221">
        <v>15864.554269874157</v>
      </c>
      <c r="T27" s="221">
        <v>16580.56701762919</v>
      </c>
    </row>
    <row r="28" spans="1:20" ht="12" customHeight="1">
      <c r="B28" s="646"/>
      <c r="C28" s="647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7"/>
      <c r="Q28" s="217"/>
      <c r="R28" s="217"/>
      <c r="S28" s="217"/>
      <c r="T28" s="217"/>
    </row>
    <row r="29" spans="1:20" ht="16.5" customHeight="1">
      <c r="B29" s="646"/>
      <c r="C29" s="647" t="s">
        <v>300</v>
      </c>
      <c r="D29" s="216">
        <v>4235.9977357044381</v>
      </c>
      <c r="E29" s="216">
        <v>6892.7860454990614</v>
      </c>
      <c r="F29" s="216">
        <v>6000.1523220413392</v>
      </c>
      <c r="G29" s="216">
        <v>5066.1347516923743</v>
      </c>
      <c r="H29" s="216">
        <v>4911.7457428747639</v>
      </c>
      <c r="I29" s="216">
        <v>5026.3858908917673</v>
      </c>
      <c r="J29" s="216">
        <v>4810.1413096886699</v>
      </c>
      <c r="K29" s="216">
        <v>4434.046185223373</v>
      </c>
      <c r="L29" s="216">
        <v>5149.5939214600221</v>
      </c>
      <c r="M29" s="216">
        <v>5861.14073000798</v>
      </c>
      <c r="N29" s="216">
        <v>5427.1084756397249</v>
      </c>
      <c r="O29" s="216">
        <v>7764.6860879294172</v>
      </c>
      <c r="P29" s="217">
        <v>8210.6848093635217</v>
      </c>
      <c r="Q29" s="217">
        <v>7286.1196255379318</v>
      </c>
      <c r="R29" s="217">
        <v>6812.750088993781</v>
      </c>
      <c r="S29" s="217">
        <v>7856.1405241475841</v>
      </c>
      <c r="T29" s="217">
        <v>7200.7976834972806</v>
      </c>
    </row>
    <row r="30" spans="1:20">
      <c r="B30" s="646"/>
      <c r="C30" s="648" t="s">
        <v>301</v>
      </c>
      <c r="D30" s="216">
        <v>4206.1956440841022</v>
      </c>
      <c r="E30" s="216">
        <v>6829.8704113672848</v>
      </c>
      <c r="F30" s="216">
        <v>5936.1121985147702</v>
      </c>
      <c r="G30" s="216">
        <v>4893.1027745972851</v>
      </c>
      <c r="H30" s="216">
        <v>4924.8418634023355</v>
      </c>
      <c r="I30" s="216">
        <v>5075.0075708382383</v>
      </c>
      <c r="J30" s="216">
        <v>4672.9625331652342</v>
      </c>
      <c r="K30" s="216">
        <v>4620.4669903392141</v>
      </c>
      <c r="L30" s="216">
        <v>4669.2273866587457</v>
      </c>
      <c r="M30" s="216">
        <v>5204.8841746665203</v>
      </c>
      <c r="N30" s="216">
        <v>5111.8424228775493</v>
      </c>
      <c r="O30" s="216">
        <v>5657.2520727533865</v>
      </c>
      <c r="P30" s="217">
        <v>6378.5855925324977</v>
      </c>
      <c r="Q30" s="217">
        <v>5721.6400924443033</v>
      </c>
      <c r="R30" s="217">
        <v>6194.7184712067346</v>
      </c>
      <c r="S30" s="217">
        <v>6465.4810300791351</v>
      </c>
      <c r="T30" s="217">
        <v>6678.9839233868388</v>
      </c>
    </row>
    <row r="31" spans="1:20" ht="16.5" customHeight="1" thickBot="1">
      <c r="B31" s="644"/>
      <c r="C31" s="649" t="s">
        <v>302</v>
      </c>
      <c r="D31" s="223">
        <v>29.802091620335592</v>
      </c>
      <c r="E31" s="223">
        <v>62.915634131777054</v>
      </c>
      <c r="F31" s="223">
        <v>64.040123526568692</v>
      </c>
      <c r="G31" s="223">
        <v>173.03197709508905</v>
      </c>
      <c r="H31" s="223">
        <v>-13.096120527571472</v>
      </c>
      <c r="I31" s="223">
        <v>-48.621679946470884</v>
      </c>
      <c r="J31" s="223">
        <v>137.17877652343546</v>
      </c>
      <c r="K31" s="223">
        <v>-186.4208051158412</v>
      </c>
      <c r="L31" s="223">
        <v>480.36653480127626</v>
      </c>
      <c r="M31" s="223">
        <v>656.25655534145994</v>
      </c>
      <c r="N31" s="223">
        <v>315.26605276217589</v>
      </c>
      <c r="O31" s="223">
        <v>2107.4340151760307</v>
      </c>
      <c r="P31" s="224">
        <v>1832.0992168310247</v>
      </c>
      <c r="Q31" s="224">
        <v>1564.4795330936286</v>
      </c>
      <c r="R31" s="224">
        <v>618.031617787046</v>
      </c>
      <c r="S31" s="224">
        <v>1390.6594940684495</v>
      </c>
      <c r="T31" s="224">
        <v>521.81376011044199</v>
      </c>
    </row>
    <row r="32" spans="1:20" ht="16.5" customHeight="1" thickTop="1">
      <c r="C32" s="214" t="s">
        <v>435</v>
      </c>
    </row>
    <row r="33" spans="2:20" ht="16.5" customHeight="1">
      <c r="C33" s="214" t="s">
        <v>307</v>
      </c>
    </row>
    <row r="34" spans="2:20" ht="16.5" customHeight="1">
      <c r="B34" s="804" t="s">
        <v>320</v>
      </c>
      <c r="C34" s="804"/>
      <c r="D34" s="804"/>
      <c r="E34" s="804"/>
      <c r="F34" s="804"/>
      <c r="G34" s="804"/>
      <c r="H34" s="804"/>
      <c r="I34" s="804"/>
      <c r="J34" s="804"/>
      <c r="K34" s="804"/>
      <c r="L34" s="804"/>
      <c r="M34" s="804"/>
      <c r="N34" s="804"/>
      <c r="O34" s="804"/>
      <c r="P34" s="804"/>
      <c r="Q34" s="804"/>
      <c r="R34" s="804"/>
      <c r="S34" s="804"/>
      <c r="T34" s="804"/>
    </row>
    <row r="35" spans="2:20" ht="11.65" customHeight="1">
      <c r="B35" s="804"/>
      <c r="C35" s="804"/>
      <c r="D35" s="804"/>
      <c r="E35" s="804"/>
      <c r="F35" s="804"/>
      <c r="G35" s="804"/>
      <c r="H35" s="804"/>
      <c r="I35" s="804"/>
      <c r="J35" s="804"/>
      <c r="K35" s="804"/>
      <c r="L35" s="804"/>
      <c r="M35" s="804"/>
      <c r="N35" s="804"/>
      <c r="O35" s="804"/>
      <c r="P35" s="804"/>
      <c r="Q35" s="804"/>
      <c r="R35" s="804"/>
      <c r="S35" s="804"/>
      <c r="T35" s="804"/>
    </row>
    <row r="36" spans="2:20" ht="16.5" customHeight="1"/>
    <row r="37" spans="2:20" ht="16.5" customHeight="1">
      <c r="B37" s="652"/>
      <c r="C37" s="653"/>
      <c r="D37" s="660"/>
      <c r="E37" s="660"/>
      <c r="F37" s="660"/>
      <c r="G37" s="660"/>
      <c r="H37" s="660"/>
      <c r="I37" s="660"/>
      <c r="J37" s="660"/>
      <c r="K37" s="660"/>
      <c r="L37" s="660"/>
      <c r="M37" s="660"/>
      <c r="N37" s="660"/>
      <c r="O37" s="660"/>
      <c r="P37" s="660"/>
      <c r="Q37" s="660"/>
      <c r="R37" s="660"/>
      <c r="S37" s="660"/>
      <c r="T37" s="660"/>
    </row>
    <row r="38" spans="2:20" ht="16.5" customHeight="1" thickBot="1">
      <c r="B38" s="654"/>
      <c r="C38" s="655"/>
      <c r="D38" s="651">
        <v>2007</v>
      </c>
      <c r="E38" s="651">
        <v>2008</v>
      </c>
      <c r="F38" s="651">
        <v>2009</v>
      </c>
      <c r="G38" s="651">
        <v>2010</v>
      </c>
      <c r="H38" s="651">
        <v>2011</v>
      </c>
      <c r="I38" s="651">
        <v>2012</v>
      </c>
      <c r="J38" s="651">
        <v>2013</v>
      </c>
      <c r="K38" s="651" t="s">
        <v>343</v>
      </c>
      <c r="L38" s="651" t="s">
        <v>344</v>
      </c>
      <c r="M38" s="651" t="s">
        <v>345</v>
      </c>
      <c r="N38" s="651">
        <v>2017</v>
      </c>
      <c r="O38" s="651">
        <v>2018</v>
      </c>
      <c r="P38" s="651">
        <v>2019</v>
      </c>
      <c r="Q38" s="651">
        <v>2020</v>
      </c>
      <c r="R38" s="651">
        <v>2021</v>
      </c>
      <c r="S38" s="651">
        <v>2022</v>
      </c>
      <c r="T38" s="651">
        <v>2023</v>
      </c>
    </row>
    <row r="39" spans="2:20" ht="16.5" customHeight="1" thickTop="1">
      <c r="B39" s="656"/>
      <c r="C39" s="657"/>
      <c r="R39" s="215"/>
    </row>
    <row r="40" spans="2:20" ht="16.5" customHeight="1">
      <c r="B40" s="656"/>
      <c r="C40" s="657" t="s">
        <v>98</v>
      </c>
      <c r="D40" s="216">
        <v>4483.4494526448307</v>
      </c>
      <c r="E40" s="216">
        <v>4956.7108863259164</v>
      </c>
      <c r="F40" s="216">
        <v>5731.2851157459882</v>
      </c>
      <c r="G40" s="216">
        <v>6066.6701208627137</v>
      </c>
      <c r="H40" s="216">
        <v>6795.9447301192404</v>
      </c>
      <c r="I40" s="216">
        <v>7116.4856372454869</v>
      </c>
      <c r="J40" s="216">
        <v>7263.7860188218747</v>
      </c>
      <c r="K40" s="216">
        <v>7815.7946401281642</v>
      </c>
      <c r="L40" s="216">
        <v>8550.9577761540022</v>
      </c>
      <c r="M40" s="216">
        <v>9459.6254985156465</v>
      </c>
      <c r="N40" s="216">
        <v>10080.002413338638</v>
      </c>
      <c r="O40" s="216">
        <v>11000.499065174465</v>
      </c>
      <c r="P40" s="746">
        <v>11715.77291524021</v>
      </c>
      <c r="Q40" s="746">
        <v>12207.117414973949</v>
      </c>
      <c r="R40" s="746">
        <v>12382.26418290847</v>
      </c>
      <c r="S40" s="747">
        <v>13524.49130839894</v>
      </c>
      <c r="T40" s="747">
        <v>15749.899767123969</v>
      </c>
    </row>
    <row r="41" spans="2:20" ht="16.5" customHeight="1">
      <c r="B41" s="656"/>
      <c r="C41" s="657" t="s">
        <v>99</v>
      </c>
      <c r="D41" s="216">
        <v>1735.3916995681498</v>
      </c>
      <c r="E41" s="216">
        <v>2125.5882928823999</v>
      </c>
      <c r="F41" s="216">
        <v>2089.0866881851607</v>
      </c>
      <c r="G41" s="216">
        <v>2366.402920630916</v>
      </c>
      <c r="H41" s="216">
        <v>2567.4618787139984</v>
      </c>
      <c r="I41" s="216">
        <v>2851.2514227925876</v>
      </c>
      <c r="J41" s="216">
        <v>3412.9851137854557</v>
      </c>
      <c r="K41" s="216">
        <v>4080.2967015507993</v>
      </c>
      <c r="L41" s="216">
        <v>4183.01536525142</v>
      </c>
      <c r="M41" s="216">
        <v>5031.0922710484556</v>
      </c>
      <c r="N41" s="216">
        <v>5548.6572300595699</v>
      </c>
      <c r="O41" s="216">
        <v>6776.355975162508</v>
      </c>
      <c r="P41" s="746">
        <v>7662.0193031966519</v>
      </c>
      <c r="Q41" s="746">
        <v>6190.7894774436463</v>
      </c>
      <c r="R41" s="746">
        <v>8244.8330583190982</v>
      </c>
      <c r="S41" s="747">
        <v>11073.597343827998</v>
      </c>
      <c r="T41" s="747">
        <v>12236.803401890333</v>
      </c>
    </row>
    <row r="42" spans="2:20" ht="16.5" customHeight="1">
      <c r="B42" s="656"/>
      <c r="C42" s="657" t="s">
        <v>50</v>
      </c>
      <c r="D42" s="216">
        <v>8958.8379843299099</v>
      </c>
      <c r="E42" s="216">
        <v>10373.31990267225</v>
      </c>
      <c r="F42" s="216">
        <v>10298.810965610677</v>
      </c>
      <c r="G42" s="216">
        <v>11562.323185604051</v>
      </c>
      <c r="H42" s="216">
        <v>13103.585783429366</v>
      </c>
      <c r="I42" s="216">
        <v>14489.960496556563</v>
      </c>
      <c r="J42" s="216">
        <v>15617.782730677569</v>
      </c>
      <c r="K42" s="216">
        <v>17106.928699292206</v>
      </c>
      <c r="L42" s="216">
        <v>18974.950089649785</v>
      </c>
      <c r="M42" s="216">
        <v>21473.550728379225</v>
      </c>
      <c r="N42" s="216">
        <v>23669.50200496196</v>
      </c>
      <c r="O42" s="216">
        <v>25445.627085579268</v>
      </c>
      <c r="P42" s="746">
        <v>29210.361334825695</v>
      </c>
      <c r="Q42" s="746">
        <v>28344.550731424712</v>
      </c>
      <c r="R42" s="746">
        <v>31260.646762374003</v>
      </c>
      <c r="S42" s="747">
        <v>33995.049240301865</v>
      </c>
      <c r="T42" s="747">
        <v>37953.561354895472</v>
      </c>
    </row>
    <row r="43" spans="2:20" ht="16.5" customHeight="1">
      <c r="B43" s="656"/>
      <c r="C43" s="657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746"/>
      <c r="Q43" s="746"/>
      <c r="R43" s="746"/>
      <c r="S43" s="747"/>
      <c r="T43" s="747"/>
    </row>
    <row r="44" spans="2:20" ht="16.5" customHeight="1">
      <c r="B44" s="656"/>
      <c r="C44" s="657" t="s">
        <v>295</v>
      </c>
      <c r="D44" s="216">
        <v>-253.51763578791349</v>
      </c>
      <c r="E44" s="216">
        <v>-409.92760802320964</v>
      </c>
      <c r="F44" s="216">
        <v>-393.67215436594341</v>
      </c>
      <c r="G44" s="216">
        <v>-441.61538844030633</v>
      </c>
      <c r="H44" s="216">
        <v>-530.39797828123699</v>
      </c>
      <c r="I44" s="216">
        <v>-597.58566964031286</v>
      </c>
      <c r="J44" s="216">
        <v>-634.11647829688138</v>
      </c>
      <c r="K44" s="216">
        <v>-676.40026185185206</v>
      </c>
      <c r="L44" s="216">
        <v>-664.15022494960135</v>
      </c>
      <c r="M44" s="216">
        <v>-817.79120736747598</v>
      </c>
      <c r="N44" s="216">
        <v>-887.69592998164001</v>
      </c>
      <c r="O44" s="216">
        <v>-775.44343839727992</v>
      </c>
      <c r="P44" s="746">
        <v>-949.84794150216715</v>
      </c>
      <c r="Q44" s="746">
        <v>-1222.7382404649379</v>
      </c>
      <c r="R44" s="746">
        <v>-1290.6650322779817</v>
      </c>
      <c r="S44" s="747">
        <v>-1035.5516670776185</v>
      </c>
      <c r="T44" s="747">
        <v>-1026.6478519027887</v>
      </c>
    </row>
    <row r="45" spans="2:20" ht="16.5" customHeight="1">
      <c r="B45" s="656"/>
      <c r="C45" s="657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746"/>
      <c r="Q45" s="746"/>
      <c r="R45" s="746"/>
      <c r="S45" s="747"/>
      <c r="T45" s="747"/>
    </row>
    <row r="46" spans="2:20" ht="16.5" customHeight="1">
      <c r="B46" s="656"/>
      <c r="C46" s="657" t="s">
        <v>313</v>
      </c>
      <c r="D46" s="216">
        <v>14924.161500754977</v>
      </c>
      <c r="E46" s="216">
        <v>17045.691473857358</v>
      </c>
      <c r="F46" s="216">
        <v>17725.510615175881</v>
      </c>
      <c r="G46" s="216">
        <v>19553.780838657374</v>
      </c>
      <c r="H46" s="216">
        <v>21936.594413981366</v>
      </c>
      <c r="I46" s="216">
        <v>23860.111886954324</v>
      </c>
      <c r="J46" s="216">
        <v>25660.437384988018</v>
      </c>
      <c r="K46" s="216">
        <v>28326.619779119315</v>
      </c>
      <c r="L46" s="216">
        <v>31044.773006105606</v>
      </c>
      <c r="M46" s="216">
        <v>35146.477290575851</v>
      </c>
      <c r="N46" s="216">
        <v>38410.465718378531</v>
      </c>
      <c r="O46" s="216">
        <v>42447.038687518965</v>
      </c>
      <c r="P46" s="746">
        <v>47638.305611760392</v>
      </c>
      <c r="Q46" s="746">
        <v>45519.719383377364</v>
      </c>
      <c r="R46" s="746">
        <v>50597.078971323586</v>
      </c>
      <c r="S46" s="747">
        <v>57557.586225451181</v>
      </c>
      <c r="T46" s="747">
        <v>64913.616672006989</v>
      </c>
    </row>
    <row r="47" spans="2:20" ht="16.5" customHeight="1">
      <c r="B47" s="656"/>
      <c r="C47" s="657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746"/>
      <c r="Q47" s="746"/>
      <c r="R47" s="746"/>
      <c r="S47" s="747"/>
      <c r="T47" s="747"/>
    </row>
    <row r="48" spans="2:20" ht="16.5" customHeight="1">
      <c r="B48" s="656"/>
      <c r="C48" s="657" t="s">
        <v>314</v>
      </c>
      <c r="D48" s="216">
        <v>1049.9266788587063</v>
      </c>
      <c r="E48" s="216">
        <v>1276.8209931822403</v>
      </c>
      <c r="F48" s="216">
        <v>1087.0849803865499</v>
      </c>
      <c r="G48" s="216">
        <v>1309.5867224282101</v>
      </c>
      <c r="H48" s="216">
        <v>1457.1976505480498</v>
      </c>
      <c r="I48" s="216">
        <v>1555.3524122690201</v>
      </c>
      <c r="J48" s="216">
        <v>1757.2831535241901</v>
      </c>
      <c r="K48" s="216">
        <v>1913.9638540453202</v>
      </c>
      <c r="L48" s="216">
        <v>2171.4025756195301</v>
      </c>
      <c r="M48" s="216">
        <v>2491.1087049162052</v>
      </c>
      <c r="N48" s="216">
        <v>2648.3768335930286</v>
      </c>
      <c r="O48" s="216">
        <v>3439.2633291511102</v>
      </c>
      <c r="P48" s="746">
        <v>3396.9108945466814</v>
      </c>
      <c r="Q48" s="746">
        <v>3915.9299999999989</v>
      </c>
      <c r="R48" s="746">
        <v>4381.2264803929302</v>
      </c>
      <c r="S48" s="747">
        <v>5217.8653690341298</v>
      </c>
      <c r="T48" s="747">
        <v>5383.5639440150007</v>
      </c>
    </row>
    <row r="49" spans="2:20" ht="16.5" customHeight="1">
      <c r="B49" s="656"/>
      <c r="C49" s="657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746"/>
      <c r="Q49" s="746"/>
      <c r="R49" s="746"/>
      <c r="S49" s="747"/>
      <c r="T49" s="747"/>
    </row>
    <row r="50" spans="2:20" ht="16.5" customHeight="1">
      <c r="B50" s="656"/>
      <c r="C50" s="657" t="s">
        <v>296</v>
      </c>
      <c r="D50" s="216">
        <v>15974.088179613684</v>
      </c>
      <c r="E50" s="216">
        <v>18322.5124670396</v>
      </c>
      <c r="F50" s="216">
        <v>18812.59559556243</v>
      </c>
      <c r="G50" s="216">
        <v>20863.367561085586</v>
      </c>
      <c r="H50" s="216">
        <v>23393.792064529414</v>
      </c>
      <c r="I50" s="216">
        <v>25415.464299223342</v>
      </c>
      <c r="J50" s="216">
        <v>27417.720538512211</v>
      </c>
      <c r="K50" s="216">
        <v>30240.583633164635</v>
      </c>
      <c r="L50" s="216">
        <v>33216.175581725132</v>
      </c>
      <c r="M50" s="216">
        <v>37637.585995492052</v>
      </c>
      <c r="N50" s="216">
        <v>41058.842551971553</v>
      </c>
      <c r="O50" s="216">
        <v>45886.302016670073</v>
      </c>
      <c r="P50" s="746">
        <v>51035.216506307072</v>
      </c>
      <c r="Q50" s="746">
        <v>49435.649383377364</v>
      </c>
      <c r="R50" s="746">
        <v>54978.305451716515</v>
      </c>
      <c r="S50" s="747">
        <v>62775.451594485312</v>
      </c>
      <c r="T50" s="747">
        <v>70297.180616021986</v>
      </c>
    </row>
    <row r="51" spans="2:20" ht="16.5" customHeight="1">
      <c r="B51" s="656"/>
      <c r="C51" s="657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746"/>
      <c r="Q51" s="746"/>
      <c r="R51" s="746"/>
      <c r="S51" s="747"/>
      <c r="T51" s="747"/>
    </row>
    <row r="52" spans="2:20" ht="16.5" customHeight="1">
      <c r="B52" s="656"/>
      <c r="C52" s="657" t="s">
        <v>340</v>
      </c>
      <c r="D52" s="216">
        <v>1774.7724851904677</v>
      </c>
      <c r="E52" s="216">
        <v>3470.8253209444047</v>
      </c>
      <c r="F52" s="216">
        <v>4074.815340613337</v>
      </c>
      <c r="G52" s="216">
        <v>2947.1871485204756</v>
      </c>
      <c r="H52" s="216">
        <v>2583.567174009564</v>
      </c>
      <c r="I52" s="216">
        <v>2310.3495440953366</v>
      </c>
      <c r="J52" s="216">
        <v>2693.3111325882937</v>
      </c>
      <c r="K52" s="216">
        <v>1634.6874876561487</v>
      </c>
      <c r="L52" s="216">
        <v>1474.4947911413001</v>
      </c>
      <c r="M52" s="216">
        <v>997.23027842948613</v>
      </c>
      <c r="N52" s="216">
        <v>1452.7192314646454</v>
      </c>
      <c r="O52" s="216">
        <v>2188.5276084677789</v>
      </c>
      <c r="P52" s="746">
        <v>2935.8113224403569</v>
      </c>
      <c r="Q52" s="746">
        <v>4314.0304176820555</v>
      </c>
      <c r="R52" s="746">
        <v>4965.9673352441187</v>
      </c>
      <c r="S52" s="747">
        <v>5938.8996360482161</v>
      </c>
      <c r="T52" s="747">
        <v>5010.0426070270369</v>
      </c>
    </row>
    <row r="53" spans="2:20" ht="16.5" customHeight="1">
      <c r="B53" s="656"/>
      <c r="C53" s="658" t="s">
        <v>388</v>
      </c>
      <c r="D53" s="216">
        <v>6214.9631247560774</v>
      </c>
      <c r="E53" s="216">
        <v>8547.4803852857731</v>
      </c>
      <c r="F53" s="216">
        <v>7908.0378069541002</v>
      </c>
      <c r="G53" s="216">
        <v>7510.9195578625286</v>
      </c>
      <c r="H53" s="216">
        <v>7898.5522038422596</v>
      </c>
      <c r="I53" s="216">
        <v>7846.0135696032612</v>
      </c>
      <c r="J53" s="216">
        <v>9074.008591212687</v>
      </c>
      <c r="K53" s="216">
        <v>10187.302731374908</v>
      </c>
      <c r="L53" s="216">
        <v>10904.781658458567</v>
      </c>
      <c r="M53" s="216">
        <v>11946.971117868605</v>
      </c>
      <c r="N53" s="216">
        <v>14140.981787439303</v>
      </c>
      <c r="O53" s="216">
        <v>16659.242666569022</v>
      </c>
      <c r="P53" s="746">
        <v>17442.266037324382</v>
      </c>
      <c r="Q53" s="746">
        <v>14271.395935522385</v>
      </c>
      <c r="R53" s="746">
        <v>17661.355365061998</v>
      </c>
      <c r="S53" s="747">
        <v>25112.590925426572</v>
      </c>
      <c r="T53" s="747">
        <v>23992.423669457014</v>
      </c>
    </row>
    <row r="54" spans="2:20" ht="16.5" customHeight="1">
      <c r="B54" s="656"/>
      <c r="C54" s="658" t="s">
        <v>389</v>
      </c>
      <c r="D54" s="216">
        <v>4440.1906395656097</v>
      </c>
      <c r="E54" s="216">
        <v>5076.6550643413684</v>
      </c>
      <c r="F54" s="216">
        <v>3833.2224663407633</v>
      </c>
      <c r="G54" s="216">
        <v>4563.732409342053</v>
      </c>
      <c r="H54" s="216">
        <v>5314.9850298326955</v>
      </c>
      <c r="I54" s="216">
        <v>5535.6640255079246</v>
      </c>
      <c r="J54" s="216">
        <v>6380.6974586243932</v>
      </c>
      <c r="K54" s="216">
        <v>8552.6152437187593</v>
      </c>
      <c r="L54" s="216">
        <v>9430.286867317267</v>
      </c>
      <c r="M54" s="216">
        <v>10949.740839439119</v>
      </c>
      <c r="N54" s="216">
        <v>12688.262555974658</v>
      </c>
      <c r="O54" s="216">
        <v>14470.715058101243</v>
      </c>
      <c r="P54" s="746">
        <v>14506.454714884025</v>
      </c>
      <c r="Q54" s="746">
        <v>9957.3655178403296</v>
      </c>
      <c r="R54" s="746">
        <v>12695.388029817879</v>
      </c>
      <c r="S54" s="747">
        <v>19173.691289378356</v>
      </c>
      <c r="T54" s="747">
        <v>18982.381062429977</v>
      </c>
    </row>
    <row r="55" spans="2:20" ht="16.5" customHeight="1">
      <c r="B55" s="656"/>
      <c r="C55" s="657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746"/>
      <c r="Q55" s="746"/>
      <c r="R55" s="746"/>
      <c r="S55" s="747"/>
      <c r="T55" s="747"/>
    </row>
    <row r="56" spans="2:20" ht="16.5" customHeight="1">
      <c r="B56" s="656"/>
      <c r="C56" s="657" t="s">
        <v>297</v>
      </c>
      <c r="D56" s="216">
        <v>17748.860664804153</v>
      </c>
      <c r="E56" s="216">
        <v>21793.337787984005</v>
      </c>
      <c r="F56" s="216">
        <v>22887.410936175766</v>
      </c>
      <c r="G56" s="216">
        <v>23810.554709606062</v>
      </c>
      <c r="H56" s="216">
        <v>25977.359238538978</v>
      </c>
      <c r="I56" s="216">
        <v>27725.813843318676</v>
      </c>
      <c r="J56" s="216">
        <v>30111.031671100503</v>
      </c>
      <c r="K56" s="216">
        <v>31875.271120820787</v>
      </c>
      <c r="L56" s="216">
        <v>34690.670372866429</v>
      </c>
      <c r="M56" s="216">
        <v>38634.81627392154</v>
      </c>
      <c r="N56" s="216">
        <v>42511.561783436198</v>
      </c>
      <c r="O56" s="216">
        <v>48074.829625137849</v>
      </c>
      <c r="P56" s="746">
        <v>53971.027828747436</v>
      </c>
      <c r="Q56" s="746">
        <v>53749.679801059421</v>
      </c>
      <c r="R56" s="746">
        <v>59944.279746307933</v>
      </c>
      <c r="S56" s="747">
        <v>68714.348753281753</v>
      </c>
      <c r="T56" s="747">
        <v>75307.222835727836</v>
      </c>
    </row>
    <row r="57" spans="2:20" ht="16.5" customHeight="1">
      <c r="B57" s="656"/>
      <c r="C57" s="657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746"/>
      <c r="Q57" s="746"/>
      <c r="R57" s="746"/>
      <c r="S57" s="747"/>
      <c r="T57" s="747"/>
    </row>
    <row r="58" spans="2:20" ht="16.5" customHeight="1">
      <c r="B58" s="656"/>
      <c r="C58" s="657" t="s">
        <v>298</v>
      </c>
      <c r="D58" s="216">
        <v>13512.862929063798</v>
      </c>
      <c r="E58" s="216">
        <v>14694.078704735359</v>
      </c>
      <c r="F58" s="216">
        <v>15885.006907407096</v>
      </c>
      <c r="G58" s="216">
        <v>18171.730404396832</v>
      </c>
      <c r="H58" s="216">
        <v>20514.638775083462</v>
      </c>
      <c r="I58" s="216">
        <v>22599.796436623612</v>
      </c>
      <c r="J58" s="216">
        <v>25583.573083932417</v>
      </c>
      <c r="K58" s="216">
        <v>26888.394984933846</v>
      </c>
      <c r="L58" s="216">
        <v>29378.785477133868</v>
      </c>
      <c r="M58" s="216">
        <v>32475.055514001364</v>
      </c>
      <c r="N58" s="216">
        <v>36021.645256918979</v>
      </c>
      <c r="O58" s="216">
        <v>39289.389396611135</v>
      </c>
      <c r="P58" s="746">
        <v>43891.733648343376</v>
      </c>
      <c r="Q58" s="746">
        <v>47311.168168254801</v>
      </c>
      <c r="R58" s="746">
        <v>50933.758094375284</v>
      </c>
      <c r="S58" s="747">
        <v>54802.067754339056</v>
      </c>
      <c r="T58" s="747">
        <v>61312.210177782232</v>
      </c>
    </row>
    <row r="59" spans="2:20" ht="38.25">
      <c r="B59" s="656"/>
      <c r="C59" s="658" t="s">
        <v>341</v>
      </c>
      <c r="D59" s="216">
        <v>3039.7154022535533</v>
      </c>
      <c r="E59" s="216">
        <v>2579.2558856938931</v>
      </c>
      <c r="F59" s="216">
        <v>2353.1987240267472</v>
      </c>
      <c r="G59" s="216">
        <v>2736.454846911367</v>
      </c>
      <c r="H59" s="216">
        <v>3302.528221042855</v>
      </c>
      <c r="I59" s="216">
        <v>3814.2748549877178</v>
      </c>
      <c r="J59" s="216">
        <v>4289.9601635952386</v>
      </c>
      <c r="K59" s="216">
        <v>4778.0129583438174</v>
      </c>
      <c r="L59" s="216">
        <v>5029.0353408442479</v>
      </c>
      <c r="M59" s="216">
        <v>5555.7937083475945</v>
      </c>
      <c r="N59" s="216">
        <v>6619.7393930386088</v>
      </c>
      <c r="O59" s="216">
        <v>6242.0537316948939</v>
      </c>
      <c r="P59" s="746">
        <v>7709.440605150402</v>
      </c>
      <c r="Q59" s="746">
        <v>9256.316778799468</v>
      </c>
      <c r="R59" s="746">
        <v>9595.6773922953253</v>
      </c>
      <c r="S59" s="747">
        <v>10345.696516513779</v>
      </c>
      <c r="T59" s="747">
        <v>11000.7656005962</v>
      </c>
    </row>
    <row r="60" spans="2:20" ht="22.5" customHeight="1">
      <c r="B60" s="656"/>
      <c r="C60" s="658" t="s">
        <v>316</v>
      </c>
      <c r="D60" s="216">
        <v>10473.147526810244</v>
      </c>
      <c r="E60" s="216">
        <v>12114.822819041465</v>
      </c>
      <c r="F60" s="216">
        <v>13531.80818338035</v>
      </c>
      <c r="G60" s="216">
        <v>15435.275557485467</v>
      </c>
      <c r="H60" s="216">
        <v>17212.110554040606</v>
      </c>
      <c r="I60" s="216">
        <v>18785.521581635894</v>
      </c>
      <c r="J60" s="216">
        <v>21293.612920337178</v>
      </c>
      <c r="K60" s="216">
        <v>22110.382026590029</v>
      </c>
      <c r="L60" s="216">
        <v>24349.750136289622</v>
      </c>
      <c r="M60" s="216">
        <v>26919.261805653769</v>
      </c>
      <c r="N60" s="216">
        <v>29401.905863880369</v>
      </c>
      <c r="O60" s="216">
        <v>33047.335664916245</v>
      </c>
      <c r="P60" s="746">
        <v>36182.293043192971</v>
      </c>
      <c r="Q60" s="746">
        <v>38054.851389455333</v>
      </c>
      <c r="R60" s="746">
        <v>41338.080702079962</v>
      </c>
      <c r="S60" s="747">
        <v>44456.371237825275</v>
      </c>
      <c r="T60" s="747">
        <v>50311.444577186034</v>
      </c>
    </row>
    <row r="61" spans="2:20" ht="16.5" customHeight="1">
      <c r="B61" s="656"/>
      <c r="C61" s="657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746"/>
      <c r="Q61" s="746"/>
      <c r="R61" s="746"/>
      <c r="S61" s="747"/>
      <c r="T61" s="747"/>
    </row>
    <row r="62" spans="2:20" ht="16.5" customHeight="1">
      <c r="B62" s="656"/>
      <c r="C62" s="657" t="s">
        <v>300</v>
      </c>
      <c r="D62" s="216">
        <v>4235.9977357044381</v>
      </c>
      <c r="E62" s="216">
        <v>7099.2583096444814</v>
      </c>
      <c r="F62" s="216">
        <v>7002.4047115993717</v>
      </c>
      <c r="G62" s="216">
        <v>5638.8236618355895</v>
      </c>
      <c r="H62" s="216">
        <v>5462.7233891312844</v>
      </c>
      <c r="I62" s="216">
        <v>5126.0243536087446</v>
      </c>
      <c r="J62" s="216">
        <v>4527.4644079463451</v>
      </c>
      <c r="K62" s="216">
        <v>4986.8807942529575</v>
      </c>
      <c r="L62" s="216">
        <v>5311.8935729789719</v>
      </c>
      <c r="M62" s="216">
        <v>6159.7648360811809</v>
      </c>
      <c r="N62" s="216">
        <v>6489.9154036481241</v>
      </c>
      <c r="O62" s="216">
        <v>9499.8297456362307</v>
      </c>
      <c r="P62" s="746">
        <v>11576.853074614062</v>
      </c>
      <c r="Q62" s="746">
        <v>8757.6860084041491</v>
      </c>
      <c r="R62" s="746">
        <v>9010.5216519326495</v>
      </c>
      <c r="S62" s="747">
        <v>13912.280998942699</v>
      </c>
      <c r="T62" s="747">
        <v>13995.012657945597</v>
      </c>
    </row>
    <row r="63" spans="2:20" ht="16.5" customHeight="1">
      <c r="B63" s="656"/>
      <c r="C63" s="658" t="s">
        <v>301</v>
      </c>
      <c r="D63" s="216">
        <v>4206.1956440841022</v>
      </c>
      <c r="E63" s="216">
        <v>6924.2373615412516</v>
      </c>
      <c r="F63" s="216">
        <v>6990.4474589261945</v>
      </c>
      <c r="G63" s="216">
        <v>5400.6692365846238</v>
      </c>
      <c r="H63" s="216">
        <v>5774.9973134824158</v>
      </c>
      <c r="I63" s="216">
        <v>5938.5082929207319</v>
      </c>
      <c r="J63" s="216">
        <v>5416.3186964526149</v>
      </c>
      <c r="K63" s="216">
        <v>5527.4194467490224</v>
      </c>
      <c r="L63" s="216">
        <v>6297.6116873888859</v>
      </c>
      <c r="M63" s="216">
        <v>7142.5808287399941</v>
      </c>
      <c r="N63" s="216">
        <v>7447.8375374826119</v>
      </c>
      <c r="O63" s="216">
        <v>9650.817281878537</v>
      </c>
      <c r="P63" s="746">
        <v>10843.862730844161</v>
      </c>
      <c r="Q63" s="746">
        <v>9653.8713857261137</v>
      </c>
      <c r="R63" s="746">
        <v>12772.664501449151</v>
      </c>
      <c r="S63" s="747">
        <v>13709.562023150831</v>
      </c>
      <c r="T63" s="747">
        <v>13956.229915843482</v>
      </c>
    </row>
    <row r="64" spans="2:20" ht="16.5" customHeight="1" thickBot="1">
      <c r="B64" s="654"/>
      <c r="C64" s="659" t="s">
        <v>302</v>
      </c>
      <c r="D64" s="223">
        <v>29.802091620335592</v>
      </c>
      <c r="E64" s="223">
        <v>175.02094810322933</v>
      </c>
      <c r="F64" s="223">
        <v>11.957252673177464</v>
      </c>
      <c r="G64" s="223">
        <v>238.15442525096529</v>
      </c>
      <c r="H64" s="223">
        <v>-312.27392435113103</v>
      </c>
      <c r="I64" s="223">
        <v>-812.48393931198711</v>
      </c>
      <c r="J64" s="223">
        <v>-888.85428850627011</v>
      </c>
      <c r="K64" s="223">
        <v>-540.53865249606474</v>
      </c>
      <c r="L64" s="223">
        <v>-985.71811440991439</v>
      </c>
      <c r="M64" s="223">
        <v>-982.81599265881312</v>
      </c>
      <c r="N64" s="223">
        <v>-957.92213383448745</v>
      </c>
      <c r="O64" s="223">
        <v>-150.98753624230551</v>
      </c>
      <c r="P64" s="223">
        <v>732.99034376990141</v>
      </c>
      <c r="Q64" s="223">
        <v>-896.18537732196398</v>
      </c>
      <c r="R64" s="223">
        <v>-3762.1428495165014</v>
      </c>
      <c r="S64" s="223">
        <v>202.71897579186782</v>
      </c>
      <c r="T64" s="223">
        <v>38.782742102116003</v>
      </c>
    </row>
    <row r="65" spans="3:3" ht="16.5" customHeight="1" thickTop="1">
      <c r="C65" s="214" t="s">
        <v>435</v>
      </c>
    </row>
    <row r="66" spans="3:3" ht="16.5" customHeight="1">
      <c r="C66" s="214" t="s">
        <v>307</v>
      </c>
    </row>
    <row r="67" spans="3:3" ht="16.5" customHeight="1"/>
    <row r="68" spans="3:3" ht="25.5" customHeight="1"/>
    <row r="69" spans="3:3" ht="16.5" customHeight="1"/>
    <row r="70" spans="3:3" ht="16.5" customHeight="1"/>
    <row r="71" spans="3:3" ht="16.5" customHeight="1"/>
    <row r="72" spans="3:3" ht="16.5" customHeight="1"/>
    <row r="73" spans="3:3" ht="16.5" customHeight="1"/>
    <row r="74" spans="3:3" ht="16.5" customHeight="1"/>
    <row r="75" spans="3:3" ht="16.5" customHeight="1"/>
    <row r="76" spans="3:3" ht="16.5" customHeight="1"/>
    <row r="77" spans="3:3" ht="16.5" customHeight="1"/>
    <row r="78" spans="3:3" ht="16.5" customHeight="1"/>
    <row r="79" spans="3:3" ht="16.5" customHeight="1"/>
    <row r="80" spans="3:3" ht="16.5" customHeight="1"/>
    <row r="81" spans="1:17" ht="16.5" customHeight="1"/>
    <row r="82" spans="1:17" ht="16.5" customHeight="1"/>
    <row r="83" spans="1:17" ht="16.5" customHeight="1"/>
    <row r="84" spans="1:17" ht="16.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</row>
    <row r="85" spans="1:17" ht="16.5" customHeight="1"/>
    <row r="86" spans="1:17" ht="16.5" customHeight="1"/>
    <row r="87" spans="1:17" ht="16.5" customHeight="1"/>
    <row r="88" spans="1:17" ht="16.5" customHeight="1"/>
    <row r="89" spans="1:17" ht="16.5" customHeight="1"/>
    <row r="90" spans="1:17" ht="16.5" customHeight="1"/>
    <row r="91" spans="1:17" ht="16.5" customHeight="1"/>
    <row r="92" spans="1:17" ht="16.5" customHeight="1"/>
    <row r="93" spans="1:17" s="222" customFormat="1" ht="28.5" customHeight="1"/>
    <row r="94" spans="1:17" s="222" customFormat="1" ht="21.6" customHeight="1"/>
    <row r="95" spans="1:17" ht="16.5" customHeight="1"/>
    <row r="96" spans="1:17" ht="16.5" customHeight="1"/>
    <row r="97" spans="1:17" ht="16.5" customHeight="1"/>
    <row r="98" spans="1:17" ht="16.5" customHeight="1"/>
    <row r="99" spans="1:17" ht="16.5" customHeight="1"/>
    <row r="100" spans="1:17" ht="16.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</row>
    <row r="101" spans="1:17" ht="16.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</row>
    <row r="102" spans="1:17" ht="16.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</row>
    <row r="103" spans="1:17" ht="16.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</row>
    <row r="104" spans="1:17" ht="16.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</row>
    <row r="105" spans="1:17" ht="16.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</row>
    <row r="106" spans="1:17" ht="16.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</row>
    <row r="107" spans="1:17" ht="16.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</row>
    <row r="108" spans="1:17" ht="16.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</row>
    <row r="109" spans="1:17" ht="16.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</row>
    <row r="110" spans="1:17" ht="16.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</row>
    <row r="111" spans="1:17" ht="16.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</row>
    <row r="112" spans="1:17" ht="16.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</row>
    <row r="113" s="33" customFormat="1" ht="16.5" customHeight="1"/>
    <row r="114" s="33" customFormat="1" ht="16.5" customHeight="1"/>
    <row r="115" s="33" customFormat="1" ht="16.5" customHeight="1"/>
    <row r="116" s="33" customFormat="1" ht="16.5" customHeight="1"/>
    <row r="117" s="33" customFormat="1" ht="16.5" customHeight="1"/>
    <row r="118" s="33" customFormat="1" ht="16.5" customHeight="1"/>
    <row r="119" s="33" customFormat="1" ht="16.5" customHeight="1"/>
    <row r="120" s="33" customFormat="1" ht="16.5" customHeight="1"/>
    <row r="121" s="33" customFormat="1" ht="25.5" customHeight="1"/>
    <row r="122" s="33" customFormat="1" ht="16.5" customHeight="1"/>
    <row r="123" s="33" customFormat="1" ht="16.5" customHeight="1"/>
    <row r="124" s="33" customFormat="1" ht="16.5" customHeight="1"/>
    <row r="125" s="33" customFormat="1" ht="16.5" customHeight="1"/>
    <row r="126" s="33" customFormat="1" ht="16.5" customHeight="1"/>
    <row r="127" s="33" customFormat="1" ht="16.5" customHeight="1"/>
    <row r="128" s="33" customFormat="1" ht="16.5" customHeight="1"/>
    <row r="129" s="33" customFormat="1" ht="16.5" customHeight="1"/>
    <row r="130" s="33" customFormat="1" ht="16.5" customHeight="1"/>
    <row r="131" s="33" customFormat="1" ht="16.5" customHeight="1"/>
    <row r="132" s="33" customFormat="1" ht="16.5" customHeight="1"/>
    <row r="133" s="33" customFormat="1" ht="16.5" customHeight="1"/>
    <row r="134" s="33" customFormat="1" ht="16.5" customHeight="1"/>
    <row r="135" s="33" customFormat="1" ht="16.5" customHeight="1"/>
    <row r="136" s="33" customFormat="1" ht="16.5" customHeight="1"/>
    <row r="137" s="33" customFormat="1" ht="16.5" customHeight="1"/>
    <row r="138" s="33" customFormat="1" ht="16.5" customHeight="1"/>
    <row r="139" s="33" customFormat="1" ht="16.5" customHeight="1"/>
    <row r="140" s="33" customFormat="1" ht="16.5" customHeight="1"/>
    <row r="141" s="33" customFormat="1" ht="16.5" customHeight="1"/>
    <row r="142" s="33" customFormat="1" ht="16.5" customHeight="1"/>
    <row r="143" s="33" customFormat="1" ht="16.5" customHeight="1"/>
    <row r="144" s="33" customFormat="1" ht="16.5" customHeight="1"/>
    <row r="145" s="33" customFormat="1" ht="16.5" customHeight="1"/>
    <row r="146" s="222" customFormat="1" ht="26.65" customHeight="1"/>
    <row r="147" s="222" customFormat="1" ht="27.6" customHeight="1"/>
    <row r="148" s="33" customFormat="1" ht="16.5" customHeight="1"/>
    <row r="149" s="33" customFormat="1" ht="16.5" customHeight="1"/>
    <row r="150" s="33" customFormat="1" ht="16.5" customHeight="1"/>
    <row r="151" s="33" customFormat="1" ht="16.5" customHeight="1"/>
    <row r="152" s="33" customFormat="1" ht="16.5" customHeight="1"/>
    <row r="153" s="33" customFormat="1" ht="16.5" customHeight="1"/>
    <row r="154" s="33" customFormat="1"/>
    <row r="155" s="33" customFormat="1"/>
    <row r="156" s="33" customFormat="1"/>
    <row r="157" s="33" customFormat="1"/>
    <row r="158" s="33" customFormat="1"/>
    <row r="159" s="33" customFormat="1"/>
    <row r="160" s="33" customFormat="1"/>
  </sheetData>
  <mergeCells count="2">
    <mergeCell ref="B1:T1"/>
    <mergeCell ref="B34:T35"/>
  </mergeCells>
  <printOptions horizontalCentered="1" verticalCentered="1"/>
  <pageMargins left="0" right="0" top="0.98425196850393704" bottom="0.39370078740157483" header="0" footer="0"/>
  <pageSetup paperSize="9" scale="75" firstPageNumber="5" fitToWidth="2" fitToHeight="2" orientation="landscape" useFirstPageNumber="1" r:id="rId1"/>
  <headerFooter>
    <oddHeader>&amp;L&amp;G&amp;R&amp;G</oddHeader>
    <oddFooter xml:space="preserve">&amp;C&amp;"Arial Black,Normal"&amp;12&amp;K03+000&amp;P&amp;R&amp;"Arial Black,Normal"&amp;14&amp;K03+000Janvier 2024 | N°53&amp;G       </oddFooter>
  </headerFooter>
  <rowBreaks count="1" manualBreakCount="1">
    <brk id="33" max="18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02"/>
  <sheetViews>
    <sheetView topLeftCell="A25" zoomScale="85" zoomScaleNormal="85" zoomScalePageLayoutView="70" workbookViewId="0">
      <selection sqref="A1:XFD1048576"/>
    </sheetView>
  </sheetViews>
  <sheetFormatPr baseColWidth="10" defaultColWidth="10.7109375" defaultRowHeight="12.75"/>
  <cols>
    <col min="1" max="1" width="10.7109375" style="748"/>
    <col min="2" max="2" width="1.28515625" style="748" customWidth="1"/>
    <col min="3" max="3" width="40.7109375" style="748" customWidth="1"/>
    <col min="4" max="4" width="8.140625" style="748" customWidth="1"/>
    <col min="5" max="16384" width="10.7109375" style="748"/>
  </cols>
  <sheetData>
    <row r="1" spans="1:20" ht="26.65" customHeight="1">
      <c r="B1" s="806" t="s">
        <v>438</v>
      </c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R1" s="806"/>
      <c r="S1" s="806"/>
      <c r="T1" s="806"/>
    </row>
    <row r="2" spans="1:20">
      <c r="A2" s="749"/>
      <c r="B2" s="749"/>
      <c r="C2" s="750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</row>
    <row r="3" spans="1:20">
      <c r="A3" s="749"/>
      <c r="B3" s="749"/>
      <c r="C3" s="750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</row>
    <row r="4" spans="1:20">
      <c r="A4" s="749"/>
      <c r="B4" s="751"/>
      <c r="C4" s="752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</row>
    <row r="5" spans="1:20" ht="15" thickBot="1">
      <c r="A5" s="749"/>
      <c r="B5" s="754"/>
      <c r="C5" s="755"/>
      <c r="D5" s="756">
        <v>2007</v>
      </c>
      <c r="E5" s="756">
        <f t="shared" ref="E5:M5" si="0">D5+1</f>
        <v>2008</v>
      </c>
      <c r="F5" s="756">
        <f t="shared" si="0"/>
        <v>2009</v>
      </c>
      <c r="G5" s="756">
        <f t="shared" si="0"/>
        <v>2010</v>
      </c>
      <c r="H5" s="756">
        <f t="shared" si="0"/>
        <v>2011</v>
      </c>
      <c r="I5" s="756">
        <f t="shared" si="0"/>
        <v>2012</v>
      </c>
      <c r="J5" s="756">
        <f t="shared" si="0"/>
        <v>2013</v>
      </c>
      <c r="K5" s="756">
        <f t="shared" si="0"/>
        <v>2014</v>
      </c>
      <c r="L5" s="756">
        <f t="shared" si="0"/>
        <v>2015</v>
      </c>
      <c r="M5" s="756">
        <f t="shared" si="0"/>
        <v>2016</v>
      </c>
      <c r="N5" s="756">
        <v>2017</v>
      </c>
      <c r="O5" s="756">
        <v>2018</v>
      </c>
      <c r="P5" s="756">
        <v>2019</v>
      </c>
      <c r="Q5" s="756">
        <v>2020</v>
      </c>
      <c r="R5" s="756">
        <v>2021</v>
      </c>
      <c r="S5" s="756">
        <v>2022</v>
      </c>
      <c r="T5" s="756">
        <v>2023</v>
      </c>
    </row>
    <row r="6" spans="1:20" ht="13.5" thickTop="1">
      <c r="A6" s="749"/>
      <c r="B6" s="757"/>
      <c r="C6" s="758"/>
      <c r="D6" s="749"/>
      <c r="E6" s="749"/>
      <c r="F6" s="749"/>
      <c r="G6" s="749"/>
      <c r="H6" s="749"/>
      <c r="I6" s="749"/>
      <c r="J6" s="749"/>
      <c r="K6" s="749"/>
      <c r="L6" s="749"/>
      <c r="M6" s="749"/>
      <c r="N6" s="749"/>
      <c r="O6" s="749"/>
      <c r="P6" s="749"/>
      <c r="Q6" s="749"/>
      <c r="R6" s="749"/>
    </row>
    <row r="7" spans="1:20" ht="18" customHeight="1">
      <c r="A7" s="749"/>
      <c r="B7" s="757"/>
      <c r="C7" s="758" t="s">
        <v>98</v>
      </c>
      <c r="D7" s="216"/>
      <c r="E7" s="673">
        <v>2.2891867158166823E-2</v>
      </c>
      <c r="F7" s="673">
        <v>5.4727068959135927E-2</v>
      </c>
      <c r="G7" s="673">
        <v>-2.307763458401757E-2</v>
      </c>
      <c r="H7" s="673">
        <v>1.8773199872489155E-2</v>
      </c>
      <c r="I7" s="673">
        <v>2.0778722695476981E-2</v>
      </c>
      <c r="J7" s="673">
        <v>-5.0388973747288679E-2</v>
      </c>
      <c r="K7" s="673">
        <v>1.5858776263280694E-2</v>
      </c>
      <c r="L7" s="673">
        <v>-1.5289974690800956E-2</v>
      </c>
      <c r="M7" s="673">
        <v>1.3454654245660835E-2</v>
      </c>
      <c r="N7" s="673">
        <v>1.2929057108539643E-2</v>
      </c>
      <c r="O7" s="673">
        <v>3.5434929790423286E-3</v>
      </c>
      <c r="P7" s="673">
        <v>5.9328103339136185E-2</v>
      </c>
      <c r="Q7" s="673">
        <v>-1.3698395170180122E-2</v>
      </c>
      <c r="R7" s="673">
        <v>-2.5275147025593525E-2</v>
      </c>
      <c r="S7" s="673">
        <v>1.9874010052679747E-2</v>
      </c>
      <c r="T7" s="673">
        <v>5.2862116119482883E-2</v>
      </c>
    </row>
    <row r="8" spans="1:20" ht="18" customHeight="1">
      <c r="A8" s="749"/>
      <c r="B8" s="757"/>
      <c r="C8" s="758" t="s">
        <v>99</v>
      </c>
      <c r="D8" s="216"/>
      <c r="E8" s="673">
        <v>7.1311785363668667E-2</v>
      </c>
      <c r="F8" s="673">
        <v>-5.6637793300314154E-2</v>
      </c>
      <c r="G8" s="673">
        <v>1.7940050621060077E-2</v>
      </c>
      <c r="H8" s="673">
        <v>5.5290222420285584E-3</v>
      </c>
      <c r="I8" s="673">
        <v>9.1488684495537598E-2</v>
      </c>
      <c r="J8" s="673">
        <v>0.2729059755740344</v>
      </c>
      <c r="K8" s="673">
        <v>6.9566278374452617E-2</v>
      </c>
      <c r="L8" s="673">
        <v>6.694881133188324E-2</v>
      </c>
      <c r="M8" s="673">
        <v>4.7866875136487241E-2</v>
      </c>
      <c r="N8" s="673">
        <v>5.8018866903586819E-2</v>
      </c>
      <c r="O8" s="673">
        <v>1.9897900385347222E-2</v>
      </c>
      <c r="P8" s="673">
        <v>6.7729808147169557E-2</v>
      </c>
      <c r="Q8" s="673">
        <v>-0.2947895465041861</v>
      </c>
      <c r="R8" s="673">
        <v>0.20335332815852247</v>
      </c>
      <c r="S8" s="673">
        <v>9.2797414373956721E-2</v>
      </c>
      <c r="T8" s="673">
        <v>1.7902555508887863E-2</v>
      </c>
    </row>
    <row r="9" spans="1:20" ht="18" customHeight="1">
      <c r="A9" s="749"/>
      <c r="B9" s="757"/>
      <c r="C9" s="758" t="s">
        <v>50</v>
      </c>
      <c r="D9" s="216"/>
      <c r="E9" s="673">
        <v>7.8053932881018584E-2</v>
      </c>
      <c r="F9" s="673">
        <v>-5.7248239242406407E-2</v>
      </c>
      <c r="G9" s="673">
        <v>5.6301855332570039E-3</v>
      </c>
      <c r="H9" s="673">
        <v>1.0492896488762948E-2</v>
      </c>
      <c r="I9" s="673">
        <v>2.6362526641291462E-2</v>
      </c>
      <c r="J9" s="673">
        <v>4.0102113959639141E-3</v>
      </c>
      <c r="K9" s="673">
        <v>2.9585440730099055E-2</v>
      </c>
      <c r="L9" s="673">
        <v>2.4934581824165081E-2</v>
      </c>
      <c r="M9" s="673">
        <v>4.5535399305162372E-2</v>
      </c>
      <c r="N9" s="673">
        <v>5.0615238978555022E-2</v>
      </c>
      <c r="O9" s="674">
        <v>8.4417100191449546E-3</v>
      </c>
      <c r="P9" s="673">
        <v>4.9755031242195935E-2</v>
      </c>
      <c r="Q9" s="673">
        <v>-5.6857598434351786E-2</v>
      </c>
      <c r="R9" s="673">
        <v>7.2394199851955277E-2</v>
      </c>
      <c r="S9" s="673">
        <v>3.5540571723471803E-2</v>
      </c>
      <c r="T9" s="673">
        <v>3.9715739488392687E-2</v>
      </c>
    </row>
    <row r="10" spans="1:20" ht="18" customHeight="1">
      <c r="A10" s="749"/>
      <c r="B10" s="757"/>
      <c r="C10" s="758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</row>
    <row r="11" spans="1:20" ht="18" customHeight="1">
      <c r="A11" s="749"/>
      <c r="B11" s="757"/>
      <c r="C11" s="758" t="s">
        <v>295</v>
      </c>
      <c r="D11" s="216"/>
      <c r="E11" s="673">
        <v>0.16687631080987253</v>
      </c>
      <c r="F11" s="673">
        <v>-6.1013541981191466E-2</v>
      </c>
      <c r="G11" s="673">
        <v>6.1933883903018128E-2</v>
      </c>
      <c r="H11" s="673">
        <v>6.3584645297034781E-2</v>
      </c>
      <c r="I11" s="673">
        <v>7.934541365980663E-2</v>
      </c>
      <c r="J11" s="673">
        <v>-5.9078254223594584E-3</v>
      </c>
      <c r="K11" s="673">
        <v>6.2233605708074569E-2</v>
      </c>
      <c r="L11" s="673">
        <v>-2.2743969170788692E-3</v>
      </c>
      <c r="M11" s="673">
        <v>0.18595053845683873</v>
      </c>
      <c r="N11" s="673">
        <v>0.16352254165052393</v>
      </c>
      <c r="O11" s="673">
        <v>-8.9360554258052116E-2</v>
      </c>
      <c r="P11" s="673">
        <v>0.24197997784037395</v>
      </c>
      <c r="Q11" s="673">
        <v>0.19195674747514802</v>
      </c>
      <c r="R11" s="673">
        <v>8.7289469109649964E-2</v>
      </c>
      <c r="S11" s="673">
        <v>6.4188166547759495E-2</v>
      </c>
      <c r="T11" s="673">
        <v>-4.9522372102235201E-2</v>
      </c>
    </row>
    <row r="12" spans="1:20" ht="18" customHeight="1">
      <c r="A12" s="749"/>
      <c r="B12" s="757"/>
      <c r="C12" s="758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</row>
    <row r="13" spans="1:20" ht="18" customHeight="1">
      <c r="A13" s="749"/>
      <c r="B13" s="757"/>
      <c r="C13" s="758" t="s">
        <v>313</v>
      </c>
      <c r="D13" s="216"/>
      <c r="E13" s="673">
        <v>5.9189580638911554E-2</v>
      </c>
      <c r="F13" s="673">
        <v>-2.4619651090113437E-2</v>
      </c>
      <c r="G13" s="673">
        <v>-2.9901809610075603E-3</v>
      </c>
      <c r="H13" s="673">
        <v>1.1442992401539342E-2</v>
      </c>
      <c r="I13" s="673">
        <v>3.1083961888581424E-2</v>
      </c>
      <c r="J13" s="673">
        <v>2.0409937139055589E-2</v>
      </c>
      <c r="K13" s="673">
        <v>3.1093635146290932E-2</v>
      </c>
      <c r="L13" s="673">
        <v>2.085106375202983E-2</v>
      </c>
      <c r="M13" s="673">
        <v>3.4314381968863161E-2</v>
      </c>
      <c r="N13" s="673">
        <v>3.916206198556571E-2</v>
      </c>
      <c r="O13" s="673">
        <v>1.1728256710164198E-2</v>
      </c>
      <c r="P13" s="673">
        <v>5.070095875873637E-2</v>
      </c>
      <c r="Q13" s="673">
        <v>-9.4281926253087733E-2</v>
      </c>
      <c r="R13" s="673">
        <v>6.2108759784464285E-2</v>
      </c>
      <c r="S13" s="673">
        <v>3.9216443865135675E-2</v>
      </c>
      <c r="T13" s="673">
        <v>4.3004296510696038E-2</v>
      </c>
    </row>
    <row r="14" spans="1:20" ht="18" customHeight="1">
      <c r="A14" s="749"/>
      <c r="B14" s="757"/>
      <c r="C14" s="758"/>
      <c r="D14" s="759"/>
      <c r="E14" s="759"/>
      <c r="F14" s="759"/>
      <c r="G14" s="759"/>
      <c r="H14" s="759"/>
      <c r="I14" s="759"/>
      <c r="J14" s="759"/>
      <c r="K14" s="759"/>
      <c r="L14" s="759"/>
      <c r="M14" s="759"/>
      <c r="N14" s="759"/>
      <c r="O14" s="759"/>
      <c r="P14" s="759"/>
      <c r="Q14" s="759"/>
      <c r="R14" s="759"/>
      <c r="S14" s="759"/>
      <c r="T14" s="759"/>
    </row>
    <row r="15" spans="1:20" ht="18" customHeight="1">
      <c r="A15" s="749"/>
      <c r="B15" s="757"/>
      <c r="C15" s="758" t="s">
        <v>314</v>
      </c>
      <c r="D15" s="216"/>
      <c r="E15" s="673">
        <v>0.17994302330690126</v>
      </c>
      <c r="F15" s="673">
        <v>-0.23332041886934241</v>
      </c>
      <c r="G15" s="673">
        <v>0.15525489124642755</v>
      </c>
      <c r="H15" s="673">
        <v>7.6603787186504624E-2</v>
      </c>
      <c r="I15" s="673">
        <v>1.7312014557852917E-2</v>
      </c>
      <c r="J15" s="673">
        <v>5.7604983256569264E-2</v>
      </c>
      <c r="K15" s="673">
        <v>6.2973978859406587E-2</v>
      </c>
      <c r="L15" s="673">
        <v>0.16206150375926809</v>
      </c>
      <c r="M15" s="673">
        <v>0.10153719833914687</v>
      </c>
      <c r="N15" s="673">
        <v>4.1094222953963699E-2</v>
      </c>
      <c r="O15" s="673">
        <v>0.23973979799588374</v>
      </c>
      <c r="P15" s="673">
        <v>-1.1157269005811377E-2</v>
      </c>
      <c r="Q15" s="673">
        <v>0.13278617917705104</v>
      </c>
      <c r="R15" s="673">
        <v>-6.4683190936074997E-2</v>
      </c>
      <c r="S15" s="673">
        <v>6.0534781910507096E-2</v>
      </c>
      <c r="T15" s="673">
        <v>3.4307847664453828E-2</v>
      </c>
    </row>
    <row r="16" spans="1:20" ht="18" customHeight="1">
      <c r="A16" s="749"/>
      <c r="B16" s="757"/>
      <c r="C16" s="758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</row>
    <row r="17" spans="1:20" ht="25.5" customHeight="1">
      <c r="A17" s="749"/>
      <c r="B17" s="757"/>
      <c r="C17" s="758" t="s">
        <v>296</v>
      </c>
      <c r="D17" s="675"/>
      <c r="E17" s="676">
        <v>6.7126325421813071E-2</v>
      </c>
      <c r="F17" s="676">
        <v>-3.9787086129156601E-2</v>
      </c>
      <c r="G17" s="676">
        <v>6.1923974617690281E-3</v>
      </c>
      <c r="H17" s="676">
        <v>1.5784270512266163E-2</v>
      </c>
      <c r="I17" s="676">
        <v>3.0111481149497576E-2</v>
      </c>
      <c r="J17" s="676">
        <v>2.30037623242898E-2</v>
      </c>
      <c r="K17" s="676">
        <v>3.3392031128766986E-2</v>
      </c>
      <c r="L17" s="676">
        <v>3.1322980724057592E-2</v>
      </c>
      <c r="M17" s="676">
        <v>3.993146064408637E-2</v>
      </c>
      <c r="N17" s="676">
        <v>3.9333075943529749E-2</v>
      </c>
      <c r="O17" s="676">
        <v>3.1943565149962883E-2</v>
      </c>
      <c r="P17" s="676">
        <v>4.4112321301794433E-2</v>
      </c>
      <c r="Q17" s="676">
        <v>-7.1376716214107239E-2</v>
      </c>
      <c r="R17" s="676">
        <v>4.6506834322350921E-2</v>
      </c>
      <c r="S17" s="676">
        <v>4.1560977837909796E-2</v>
      </c>
      <c r="T17" s="676">
        <v>4.2030461580395029E-2</v>
      </c>
    </row>
    <row r="18" spans="1:20" ht="18" customHeight="1">
      <c r="A18" s="749"/>
      <c r="B18" s="757"/>
      <c r="C18" s="758"/>
      <c r="D18" s="216"/>
      <c r="E18" s="760"/>
      <c r="F18" s="760"/>
      <c r="G18" s="760"/>
      <c r="H18" s="760"/>
      <c r="I18" s="760"/>
      <c r="J18" s="760"/>
      <c r="K18" s="760"/>
      <c r="L18" s="760"/>
      <c r="M18" s="760"/>
      <c r="N18" s="760"/>
      <c r="O18" s="760"/>
      <c r="P18" s="760"/>
      <c r="Q18" s="760"/>
      <c r="R18" s="760"/>
      <c r="S18" s="760"/>
      <c r="T18" s="760"/>
    </row>
    <row r="19" spans="1:20" ht="18" customHeight="1">
      <c r="A19" s="749"/>
      <c r="B19" s="757"/>
      <c r="C19" s="761" t="s">
        <v>340</v>
      </c>
      <c r="D19" s="216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</row>
    <row r="20" spans="1:20" ht="18" customHeight="1">
      <c r="A20" s="749"/>
      <c r="B20" s="757"/>
      <c r="C20" s="762" t="s">
        <v>388</v>
      </c>
      <c r="D20" s="216"/>
      <c r="E20" s="673">
        <v>0.37025828598060273</v>
      </c>
      <c r="F20" s="673">
        <v>-0.17823412411598716</v>
      </c>
      <c r="G20" s="673">
        <v>-5.8912627836153253E-2</v>
      </c>
      <c r="H20" s="673">
        <v>2.5306630175256029E-2</v>
      </c>
      <c r="I20" s="673">
        <v>-3.4501177449993037E-2</v>
      </c>
      <c r="J20" s="673">
        <v>0.10940703006975028</v>
      </c>
      <c r="K20" s="673">
        <v>6.9716841615672376E-2</v>
      </c>
      <c r="L20" s="673">
        <v>6.5457871586194427E-2</v>
      </c>
      <c r="M20" s="673">
        <v>4.8408741378499265E-2</v>
      </c>
      <c r="N20" s="673">
        <v>0.23674602170316406</v>
      </c>
      <c r="O20" s="673">
        <v>0.11138021447354962</v>
      </c>
      <c r="P20" s="673">
        <v>4.5515625289596739E-2</v>
      </c>
      <c r="Q20" s="673">
        <v>-0.16586465269647066</v>
      </c>
      <c r="R20" s="673">
        <v>0.10276495958487453</v>
      </c>
      <c r="S20" s="673">
        <v>0.21226249674004882</v>
      </c>
      <c r="T20" s="673">
        <v>-4.7052399555856494E-2</v>
      </c>
    </row>
    <row r="21" spans="1:20" ht="18" customHeight="1">
      <c r="A21" s="749"/>
      <c r="B21" s="757"/>
      <c r="C21" s="763" t="s">
        <v>389</v>
      </c>
      <c r="D21" s="216"/>
      <c r="E21" s="673">
        <v>0.12615595815414871</v>
      </c>
      <c r="F21" s="673">
        <v>-0.24593476294008909</v>
      </c>
      <c r="G21" s="673">
        <v>5.6849915118214467E-2</v>
      </c>
      <c r="H21" s="673">
        <v>6.4456660503637853E-2</v>
      </c>
      <c r="I21" s="673">
        <v>-4.961504853604104E-2</v>
      </c>
      <c r="J21" s="673">
        <v>0.10582381883406788</v>
      </c>
      <c r="K21" s="673">
        <v>0.39355437085181699</v>
      </c>
      <c r="L21" s="673">
        <v>-6.419081742203514E-3</v>
      </c>
      <c r="M21" s="673">
        <v>-9.8012165717649147E-3</v>
      </c>
      <c r="N21" s="673">
        <v>0.45395970850157186</v>
      </c>
      <c r="O21" s="673">
        <v>2.4492977783103553E-2</v>
      </c>
      <c r="P21" s="673">
        <v>0.10912190995248761</v>
      </c>
      <c r="Q21" s="673">
        <v>-0.36635727066711621</v>
      </c>
      <c r="R21" s="673">
        <v>0.25949483745147628</v>
      </c>
      <c r="S21" s="673">
        <v>0.26512233431440224</v>
      </c>
      <c r="T21" s="673">
        <v>2.3689863531291655E-2</v>
      </c>
    </row>
    <row r="22" spans="1:20" ht="18" customHeight="1">
      <c r="A22" s="749"/>
      <c r="B22" s="757"/>
      <c r="C22" s="758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</row>
    <row r="23" spans="1:20" ht="25.5" customHeight="1">
      <c r="A23" s="749"/>
      <c r="B23" s="757"/>
      <c r="C23" s="758" t="s">
        <v>297</v>
      </c>
      <c r="D23" s="216"/>
      <c r="E23" s="673">
        <v>0.15850408564666485</v>
      </c>
      <c r="F23" s="673">
        <v>-4.699546112859132E-2</v>
      </c>
      <c r="G23" s="673">
        <v>-2.6805972823170654E-2</v>
      </c>
      <c r="H23" s="673">
        <v>8.902288485123977E-3</v>
      </c>
      <c r="I23" s="673">
        <v>2.5011708662435961E-2</v>
      </c>
      <c r="J23" s="673">
        <v>3.4637917729491985E-2</v>
      </c>
      <c r="K23" s="673">
        <v>-3.2419134655257364E-2</v>
      </c>
      <c r="L23" s="673">
        <v>5.6576206039031351E-2</v>
      </c>
      <c r="M23" s="673">
        <v>5.7997519389792807E-2</v>
      </c>
      <c r="N23" s="673">
        <v>1.815008891087988E-3</v>
      </c>
      <c r="O23" s="673">
        <v>7.3341030755766479E-2</v>
      </c>
      <c r="P23" s="673">
        <v>1.9874722989913662E-2</v>
      </c>
      <c r="Q23" s="673">
        <v>3.2042141726138507E-3</v>
      </c>
      <c r="R23" s="673">
        <v>1.4385104131238391E-2</v>
      </c>
      <c r="S23" s="673">
        <v>4.759373132197986E-2</v>
      </c>
      <c r="T23" s="673">
        <v>1.4610241971808602E-3</v>
      </c>
    </row>
    <row r="24" spans="1:20" ht="18" customHeight="1">
      <c r="A24" s="749"/>
      <c r="B24" s="757"/>
      <c r="C24" s="758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</row>
    <row r="25" spans="1:20" ht="18" customHeight="1">
      <c r="A25" s="749"/>
      <c r="B25" s="757"/>
      <c r="C25" s="758" t="s">
        <v>298</v>
      </c>
      <c r="D25" s="216"/>
      <c r="E25" s="673"/>
      <c r="F25" s="673"/>
      <c r="G25" s="673"/>
      <c r="H25" s="673"/>
      <c r="I25" s="673"/>
      <c r="J25" s="673"/>
      <c r="K25" s="673"/>
      <c r="L25" s="673">
        <v>2.622255699718079E-2</v>
      </c>
      <c r="M25" s="673">
        <v>3.171685692012427E-2</v>
      </c>
      <c r="N25" s="673">
        <v>2.9248962196496198E-2</v>
      </c>
      <c r="O25" s="673">
        <v>-2.5051685581772842E-2</v>
      </c>
      <c r="P25" s="673">
        <v>2.7167011425451859E-2</v>
      </c>
      <c r="Q25" s="673">
        <v>4.3251080195624514E-2</v>
      </c>
      <c r="R25" s="673">
        <v>2.2255183327288375E-2</v>
      </c>
      <c r="S25" s="673">
        <v>7.23155437807943E-3</v>
      </c>
      <c r="T25" s="673">
        <v>3.8617731250847775E-2</v>
      </c>
    </row>
    <row r="26" spans="1:20" ht="40.5" customHeight="1">
      <c r="A26" s="764"/>
      <c r="B26" s="757"/>
      <c r="C26" s="763" t="s">
        <v>341</v>
      </c>
      <c r="D26" s="220"/>
      <c r="E26" s="677">
        <v>-0.15988608528974735</v>
      </c>
      <c r="F26" s="677">
        <v>-0.13883869394280945</v>
      </c>
      <c r="G26" s="677">
        <v>-5.1520333694322629E-2</v>
      </c>
      <c r="H26" s="677">
        <v>2.3732145808480265E-2</v>
      </c>
      <c r="I26" s="677">
        <v>-1.7861757365114084E-3</v>
      </c>
      <c r="J26" s="677">
        <v>2.4710256105134887E-2</v>
      </c>
      <c r="K26" s="677">
        <v>2.894442246220863E-2</v>
      </c>
      <c r="L26" s="677">
        <v>5.1780864191828258E-3</v>
      </c>
      <c r="M26" s="677">
        <v>-2.8884617238118526E-3</v>
      </c>
      <c r="N26" s="677">
        <v>0.13915913924431011</v>
      </c>
      <c r="O26" s="677">
        <v>-0.3660311325920701</v>
      </c>
      <c r="P26" s="677">
        <v>2.3269487071786443E-4</v>
      </c>
      <c r="Q26" s="677">
        <v>0.24261923682242292</v>
      </c>
      <c r="R26" s="677">
        <v>-2.583563271441236E-2</v>
      </c>
      <c r="S26" s="677">
        <v>5.6829875939199637E-2</v>
      </c>
      <c r="T26" s="677">
        <v>-1.1035666062135463E-2</v>
      </c>
    </row>
    <row r="27" spans="1:20" ht="30" customHeight="1">
      <c r="A27" s="764"/>
      <c r="B27" s="757"/>
      <c r="C27" s="763" t="s">
        <v>342</v>
      </c>
      <c r="D27" s="220"/>
      <c r="E27" s="677">
        <v>6.1346203632741458E-2</v>
      </c>
      <c r="F27" s="677">
        <v>2.5267146036838106E-2</v>
      </c>
      <c r="G27" s="677">
        <v>4.5806411306105632E-2</v>
      </c>
      <c r="H27" s="677">
        <v>2.3044696435677636E-2</v>
      </c>
      <c r="I27" s="677">
        <v>3.0378123476426211E-2</v>
      </c>
      <c r="J27" s="677">
        <v>6.7392176267493387E-2</v>
      </c>
      <c r="K27" s="677">
        <v>-2.5996937928332797E-2</v>
      </c>
      <c r="L27" s="677">
        <v>2.9843538883612242E-2</v>
      </c>
      <c r="M27" s="677">
        <v>3.7528553920922691E-2</v>
      </c>
      <c r="N27" s="677">
        <v>1.1509448802408562E-2</v>
      </c>
      <c r="O27" s="677">
        <v>3.6927583756215077E-2</v>
      </c>
      <c r="P27" s="677">
        <v>3.0160266406278113E-2</v>
      </c>
      <c r="Q27" s="677">
        <v>2.1738633929694329E-2</v>
      </c>
      <c r="R27" s="677">
        <v>2.8566128528203949E-2</v>
      </c>
      <c r="S27" s="677">
        <v>1.0670344062906345E-3</v>
      </c>
      <c r="T27" s="677">
        <v>4.5132862579990496E-2</v>
      </c>
    </row>
    <row r="28" spans="1:20" ht="18" customHeight="1">
      <c r="A28" s="749"/>
      <c r="B28" s="757"/>
      <c r="C28" s="758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</row>
    <row r="29" spans="1:20" ht="18" customHeight="1">
      <c r="A29" s="749"/>
      <c r="B29" s="757"/>
      <c r="C29" s="758" t="s">
        <v>300</v>
      </c>
      <c r="D29" s="216"/>
      <c r="E29" s="673"/>
      <c r="F29" s="673"/>
      <c r="G29" s="673"/>
      <c r="H29" s="673"/>
      <c r="I29" s="673"/>
      <c r="J29" s="673"/>
      <c r="K29" s="673"/>
      <c r="L29" s="673">
        <v>0.16137579681087644</v>
      </c>
      <c r="M29" s="673">
        <v>0.13817532399646359</v>
      </c>
      <c r="N29" s="673">
        <v>-7.4052522258353015E-2</v>
      </c>
      <c r="O29" s="673">
        <v>0.43072247823720677</v>
      </c>
      <c r="P29" s="673">
        <v>5.7439375704760431E-2</v>
      </c>
      <c r="Q29" s="673">
        <v>-0.11260512433399095</v>
      </c>
      <c r="R29" s="673">
        <v>-6.4968674805308657E-2</v>
      </c>
      <c r="S29" s="673">
        <v>0.15315260673357645</v>
      </c>
      <c r="T29" s="673">
        <v>-8.3417912222415347E-2</v>
      </c>
    </row>
    <row r="30" spans="1:20" ht="18" customHeight="1">
      <c r="A30" s="749"/>
      <c r="B30" s="757"/>
      <c r="C30" s="763" t="s">
        <v>301</v>
      </c>
      <c r="D30" s="216"/>
      <c r="E30" s="673">
        <v>0.62376432037185636</v>
      </c>
      <c r="F30" s="673">
        <v>-0.13086020070966342</v>
      </c>
      <c r="G30" s="673">
        <v>-0.17570581367691274</v>
      </c>
      <c r="H30" s="673">
        <v>6.4864954339043379E-3</v>
      </c>
      <c r="I30" s="673">
        <v>3.0491478021217322E-2</v>
      </c>
      <c r="J30" s="673">
        <v>-7.92205788978948E-2</v>
      </c>
      <c r="K30" s="673">
        <v>-1.1233889091437299E-2</v>
      </c>
      <c r="L30" s="673">
        <v>1.0553131625327783E-2</v>
      </c>
      <c r="M30" s="673">
        <v>0.11472064726132025</v>
      </c>
      <c r="N30" s="673">
        <v>-1.7875854421857906E-2</v>
      </c>
      <c r="O30" s="673">
        <v>0.10669531741332827</v>
      </c>
      <c r="P30" s="673">
        <v>0.127505988862193</v>
      </c>
      <c r="Q30" s="673">
        <v>-0.10299234690168457</v>
      </c>
      <c r="R30" s="673">
        <v>8.2682302822079556E-2</v>
      </c>
      <c r="S30" s="673">
        <v>4.3708614060657291E-2</v>
      </c>
      <c r="T30" s="673">
        <v>3.3021965777090934E-2</v>
      </c>
    </row>
    <row r="31" spans="1:20" ht="18" customHeight="1" thickBot="1">
      <c r="A31" s="749"/>
      <c r="B31" s="754"/>
      <c r="C31" s="765" t="s">
        <v>302</v>
      </c>
      <c r="D31" s="223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</row>
    <row r="32" spans="1:20" ht="16.149999999999999" customHeight="1" thickTop="1">
      <c r="A32" s="749"/>
      <c r="B32" s="749"/>
      <c r="C32" s="750" t="s">
        <v>435</v>
      </c>
      <c r="D32" s="749"/>
      <c r="E32" s="749"/>
      <c r="F32" s="749"/>
      <c r="G32" s="749"/>
      <c r="H32" s="749"/>
      <c r="I32" s="749"/>
      <c r="J32" s="749"/>
      <c r="K32" s="749"/>
      <c r="L32" s="749"/>
      <c r="M32" s="749"/>
      <c r="N32" s="749"/>
      <c r="O32" s="749"/>
      <c r="P32" s="749"/>
      <c r="Q32" s="749"/>
    </row>
    <row r="33" spans="1:20">
      <c r="A33" s="749"/>
      <c r="B33" s="749"/>
      <c r="C33" s="750" t="s">
        <v>307</v>
      </c>
      <c r="D33" s="749"/>
      <c r="E33" s="749"/>
      <c r="F33" s="749"/>
      <c r="G33" s="749"/>
      <c r="H33" s="749"/>
      <c r="I33" s="749"/>
      <c r="J33" s="749"/>
      <c r="K33" s="749"/>
      <c r="L33" s="749"/>
      <c r="M33" s="749"/>
      <c r="N33" s="749"/>
      <c r="O33" s="749"/>
      <c r="P33" s="749"/>
      <c r="Q33" s="749"/>
    </row>
    <row r="34" spans="1:20">
      <c r="A34" s="749"/>
      <c r="B34" s="749"/>
      <c r="C34" s="750"/>
      <c r="D34" s="749"/>
      <c r="E34" s="749"/>
      <c r="F34" s="749"/>
      <c r="G34" s="749"/>
      <c r="H34" s="749"/>
      <c r="I34" s="749"/>
      <c r="J34" s="749"/>
      <c r="K34" s="749"/>
      <c r="L34" s="749"/>
      <c r="M34" s="749"/>
      <c r="N34" s="749"/>
      <c r="O34" s="749"/>
      <c r="P34" s="749"/>
      <c r="Q34" s="749"/>
    </row>
    <row r="35" spans="1:20" ht="21" customHeight="1">
      <c r="A35" s="749"/>
      <c r="B35" s="749"/>
      <c r="C35" s="807" t="s">
        <v>495</v>
      </c>
      <c r="D35" s="807"/>
      <c r="E35" s="807"/>
      <c r="F35" s="807"/>
      <c r="G35" s="807"/>
      <c r="H35" s="807"/>
      <c r="I35" s="807"/>
      <c r="J35" s="807"/>
      <c r="K35" s="807"/>
      <c r="L35" s="807"/>
      <c r="M35" s="807"/>
      <c r="N35" s="807"/>
      <c r="O35" s="807"/>
      <c r="P35" s="807"/>
      <c r="Q35" s="807"/>
      <c r="R35" s="807"/>
      <c r="S35" s="807"/>
      <c r="T35" s="807"/>
    </row>
    <row r="36" spans="1:20">
      <c r="A36" s="749"/>
      <c r="B36" s="749"/>
      <c r="C36" s="750"/>
      <c r="D36" s="749"/>
      <c r="E36" s="749"/>
      <c r="F36" s="749"/>
      <c r="G36" s="749"/>
      <c r="H36" s="749"/>
      <c r="I36" s="749"/>
      <c r="J36" s="749"/>
      <c r="K36" s="749"/>
      <c r="L36" s="749"/>
      <c r="M36" s="749"/>
      <c r="N36" s="749"/>
      <c r="O36" s="749"/>
      <c r="P36" s="749"/>
      <c r="Q36" s="749"/>
    </row>
    <row r="37" spans="1:20">
      <c r="A37" s="749"/>
      <c r="B37" s="749"/>
      <c r="C37" s="750"/>
      <c r="D37" s="749"/>
      <c r="E37" s="749"/>
      <c r="F37" s="749"/>
      <c r="G37" s="749"/>
      <c r="H37" s="749"/>
      <c r="I37" s="749"/>
      <c r="J37" s="749"/>
      <c r="K37" s="749"/>
      <c r="L37" s="749"/>
      <c r="M37" s="749"/>
      <c r="N37" s="749"/>
      <c r="O37" s="749"/>
      <c r="P37" s="749"/>
      <c r="Q37" s="749"/>
    </row>
    <row r="38" spans="1:20">
      <c r="A38" s="749"/>
      <c r="B38" s="749"/>
      <c r="C38" s="750"/>
      <c r="D38" s="749"/>
      <c r="E38" s="749"/>
      <c r="F38" s="749"/>
      <c r="G38" s="749"/>
      <c r="H38" s="749"/>
      <c r="I38" s="749"/>
      <c r="J38" s="749"/>
      <c r="K38" s="749"/>
      <c r="L38" s="749"/>
      <c r="M38" s="749"/>
      <c r="N38" s="749"/>
      <c r="O38" s="749"/>
      <c r="P38" s="749"/>
      <c r="Q38" s="749"/>
    </row>
    <row r="39" spans="1:20">
      <c r="A39" s="749"/>
      <c r="B39" s="749"/>
      <c r="C39" s="750"/>
      <c r="D39" s="749"/>
      <c r="E39" s="749"/>
      <c r="F39" s="749"/>
      <c r="G39" s="749"/>
      <c r="H39" s="749"/>
      <c r="I39" s="749"/>
      <c r="J39" s="749"/>
      <c r="K39" s="749"/>
      <c r="L39" s="749"/>
      <c r="M39" s="749"/>
      <c r="N39" s="749"/>
      <c r="O39" s="749"/>
      <c r="P39" s="749"/>
      <c r="Q39" s="749"/>
    </row>
    <row r="40" spans="1:20">
      <c r="A40" s="749"/>
      <c r="B40" s="749"/>
      <c r="C40" s="750"/>
      <c r="D40" s="749"/>
      <c r="E40" s="749"/>
      <c r="F40" s="749"/>
      <c r="G40" s="749"/>
      <c r="H40" s="749"/>
      <c r="I40" s="749"/>
      <c r="J40" s="749"/>
      <c r="K40" s="749"/>
      <c r="L40" s="749"/>
      <c r="M40" s="749"/>
      <c r="N40" s="749"/>
      <c r="O40" s="749"/>
      <c r="P40" s="749"/>
      <c r="Q40" s="749"/>
    </row>
    <row r="41" spans="1:20">
      <c r="A41" s="749"/>
      <c r="B41" s="749"/>
      <c r="C41" s="750"/>
      <c r="D41" s="749"/>
      <c r="E41" s="749"/>
      <c r="F41" s="749"/>
      <c r="G41" s="749"/>
      <c r="H41" s="749"/>
      <c r="I41" s="749"/>
      <c r="J41" s="749"/>
      <c r="K41" s="749"/>
      <c r="L41" s="749"/>
      <c r="M41" s="749"/>
      <c r="N41" s="749"/>
      <c r="O41" s="749"/>
      <c r="P41" s="749"/>
      <c r="Q41" s="749"/>
    </row>
    <row r="42" spans="1:20">
      <c r="A42" s="749"/>
      <c r="B42" s="749"/>
      <c r="C42" s="750"/>
      <c r="D42" s="749"/>
      <c r="E42" s="749"/>
      <c r="F42" s="749"/>
      <c r="G42" s="749"/>
      <c r="H42" s="749"/>
      <c r="I42" s="749"/>
      <c r="J42" s="749"/>
      <c r="K42" s="749"/>
      <c r="L42" s="749"/>
      <c r="M42" s="749"/>
      <c r="N42" s="749"/>
      <c r="O42" s="749"/>
      <c r="P42" s="749"/>
      <c r="Q42" s="749"/>
    </row>
    <row r="43" spans="1:20">
      <c r="A43" s="749"/>
      <c r="B43" s="749"/>
      <c r="C43" s="750"/>
      <c r="D43" s="749"/>
      <c r="E43" s="749"/>
      <c r="F43" s="749"/>
      <c r="G43" s="749"/>
      <c r="H43" s="749"/>
      <c r="I43" s="749"/>
      <c r="J43" s="749"/>
      <c r="K43" s="749"/>
      <c r="L43" s="749"/>
      <c r="M43" s="749"/>
      <c r="N43" s="749"/>
      <c r="O43" s="749"/>
      <c r="P43" s="749"/>
      <c r="Q43" s="749"/>
    </row>
    <row r="44" spans="1:20">
      <c r="A44" s="749"/>
      <c r="B44" s="749"/>
      <c r="C44" s="750"/>
      <c r="D44" s="749"/>
      <c r="E44" s="749"/>
      <c r="F44" s="749"/>
      <c r="G44" s="749"/>
      <c r="H44" s="749"/>
      <c r="I44" s="749"/>
      <c r="J44" s="749"/>
      <c r="K44" s="749"/>
      <c r="L44" s="749"/>
      <c r="M44" s="749"/>
      <c r="N44" s="749"/>
      <c r="O44" s="749"/>
      <c r="P44" s="749"/>
      <c r="Q44" s="749"/>
    </row>
    <row r="45" spans="1:20">
      <c r="A45" s="749"/>
      <c r="B45" s="749"/>
      <c r="C45" s="750"/>
      <c r="D45" s="749"/>
      <c r="E45" s="749"/>
      <c r="F45" s="749"/>
      <c r="G45" s="749"/>
      <c r="H45" s="749"/>
      <c r="I45" s="749"/>
      <c r="J45" s="749"/>
      <c r="K45" s="749"/>
      <c r="L45" s="749"/>
      <c r="M45" s="749"/>
      <c r="N45" s="749"/>
      <c r="O45" s="749"/>
      <c r="P45" s="749"/>
      <c r="Q45" s="749"/>
    </row>
    <row r="46" spans="1:20">
      <c r="A46" s="749"/>
      <c r="B46" s="749"/>
      <c r="C46" s="750"/>
      <c r="D46" s="749"/>
      <c r="E46" s="749"/>
      <c r="F46" s="749"/>
      <c r="G46" s="749"/>
      <c r="H46" s="749"/>
      <c r="I46" s="749"/>
      <c r="J46" s="749"/>
      <c r="K46" s="749"/>
      <c r="L46" s="749"/>
      <c r="M46" s="749"/>
      <c r="N46" s="749"/>
      <c r="O46" s="749"/>
      <c r="P46" s="749"/>
      <c r="Q46" s="749"/>
    </row>
    <row r="47" spans="1:20">
      <c r="A47" s="749"/>
      <c r="B47" s="749"/>
      <c r="C47" s="750"/>
      <c r="D47" s="749"/>
      <c r="E47" s="749"/>
      <c r="F47" s="749"/>
      <c r="G47" s="749"/>
      <c r="H47" s="749"/>
      <c r="I47" s="749"/>
      <c r="J47" s="749"/>
      <c r="K47" s="749"/>
      <c r="L47" s="749"/>
      <c r="M47" s="749"/>
      <c r="N47" s="749"/>
      <c r="O47" s="749"/>
      <c r="P47" s="749"/>
      <c r="Q47" s="749"/>
    </row>
    <row r="48" spans="1:20">
      <c r="A48" s="749"/>
      <c r="B48" s="749"/>
      <c r="C48" s="750"/>
      <c r="D48" s="749"/>
      <c r="E48" s="749"/>
      <c r="F48" s="749"/>
      <c r="G48" s="749"/>
      <c r="H48" s="749"/>
      <c r="I48" s="749"/>
      <c r="J48" s="749"/>
      <c r="K48" s="749"/>
      <c r="L48" s="749"/>
      <c r="M48" s="749"/>
      <c r="N48" s="749"/>
      <c r="O48" s="749"/>
      <c r="P48" s="749"/>
      <c r="Q48" s="749"/>
    </row>
    <row r="49" spans="1:20">
      <c r="A49" s="749"/>
      <c r="B49" s="749"/>
      <c r="C49" s="750"/>
      <c r="D49" s="749"/>
      <c r="E49" s="749"/>
      <c r="F49" s="749"/>
      <c r="G49" s="749"/>
      <c r="H49" s="749"/>
      <c r="I49" s="749"/>
      <c r="J49" s="749"/>
      <c r="K49" s="749"/>
      <c r="L49" s="749"/>
      <c r="M49" s="749"/>
      <c r="N49" s="749"/>
      <c r="O49" s="749"/>
      <c r="P49" s="749"/>
      <c r="Q49" s="749"/>
    </row>
    <row r="50" spans="1:20">
      <c r="A50" s="749"/>
      <c r="B50" s="749"/>
      <c r="C50" s="750"/>
      <c r="D50" s="749"/>
      <c r="E50" s="749"/>
      <c r="F50" s="749"/>
      <c r="G50" s="749"/>
      <c r="H50" s="749"/>
      <c r="I50" s="749"/>
      <c r="J50" s="749"/>
      <c r="K50" s="749"/>
      <c r="L50" s="749"/>
      <c r="M50" s="749"/>
      <c r="N50" s="749"/>
      <c r="O50" s="749"/>
      <c r="P50" s="749"/>
      <c r="Q50" s="749"/>
    </row>
    <row r="51" spans="1:20" ht="27" customHeight="1">
      <c r="B51" s="806" t="s">
        <v>321</v>
      </c>
      <c r="C51" s="806"/>
      <c r="D51" s="806"/>
      <c r="E51" s="806"/>
      <c r="F51" s="806"/>
      <c r="G51" s="806"/>
      <c r="H51" s="806"/>
      <c r="I51" s="806"/>
      <c r="J51" s="806"/>
      <c r="K51" s="806"/>
      <c r="L51" s="806"/>
      <c r="M51" s="806"/>
      <c r="N51" s="806"/>
      <c r="O51" s="806"/>
      <c r="P51" s="806"/>
      <c r="Q51" s="806"/>
      <c r="R51" s="806"/>
      <c r="S51" s="806"/>
      <c r="T51" s="806"/>
    </row>
    <row r="52" spans="1:20">
      <c r="A52" s="749"/>
      <c r="B52" s="749"/>
      <c r="C52" s="750"/>
      <c r="D52" s="749"/>
      <c r="E52" s="749"/>
      <c r="F52" s="749"/>
      <c r="G52" s="749"/>
      <c r="H52" s="749"/>
      <c r="I52" s="749"/>
      <c r="J52" s="749"/>
      <c r="K52" s="749"/>
      <c r="L52" s="749"/>
      <c r="M52" s="749"/>
      <c r="N52" s="749"/>
      <c r="O52" s="749"/>
      <c r="P52" s="749"/>
      <c r="Q52" s="749"/>
    </row>
    <row r="53" spans="1:20">
      <c r="A53" s="749"/>
      <c r="B53" s="749"/>
      <c r="C53" s="750"/>
      <c r="D53" s="749"/>
      <c r="E53" s="749"/>
      <c r="F53" s="749"/>
      <c r="G53" s="749"/>
      <c r="H53" s="749"/>
      <c r="I53" s="749"/>
      <c r="J53" s="749"/>
      <c r="K53" s="749"/>
      <c r="L53" s="749"/>
      <c r="M53" s="749"/>
      <c r="N53" s="749"/>
      <c r="O53" s="749"/>
      <c r="P53" s="749"/>
      <c r="Q53" s="749"/>
    </row>
    <row r="54" spans="1:20">
      <c r="A54" s="749"/>
      <c r="B54" s="751"/>
      <c r="C54" s="752"/>
      <c r="D54" s="753"/>
      <c r="E54" s="753"/>
      <c r="F54" s="753"/>
      <c r="G54" s="753"/>
      <c r="H54" s="753"/>
      <c r="I54" s="753"/>
      <c r="J54" s="753"/>
      <c r="K54" s="753"/>
      <c r="L54" s="753"/>
      <c r="M54" s="753"/>
      <c r="N54" s="753"/>
      <c r="O54" s="753"/>
      <c r="P54" s="753"/>
      <c r="Q54" s="753"/>
      <c r="R54" s="753"/>
      <c r="S54" s="753"/>
      <c r="T54" s="753"/>
    </row>
    <row r="55" spans="1:20" ht="15" thickBot="1">
      <c r="A55" s="749"/>
      <c r="B55" s="754"/>
      <c r="C55" s="755"/>
      <c r="D55" s="756">
        <v>2007</v>
      </c>
      <c r="E55" s="756">
        <f t="shared" ref="E55:M55" si="1">D55+1</f>
        <v>2008</v>
      </c>
      <c r="F55" s="756">
        <f t="shared" si="1"/>
        <v>2009</v>
      </c>
      <c r="G55" s="756">
        <f t="shared" si="1"/>
        <v>2010</v>
      </c>
      <c r="H55" s="756">
        <f t="shared" si="1"/>
        <v>2011</v>
      </c>
      <c r="I55" s="756">
        <f t="shared" si="1"/>
        <v>2012</v>
      </c>
      <c r="J55" s="756">
        <f t="shared" si="1"/>
        <v>2013</v>
      </c>
      <c r="K55" s="756">
        <f t="shared" si="1"/>
        <v>2014</v>
      </c>
      <c r="L55" s="756">
        <f t="shared" si="1"/>
        <v>2015</v>
      </c>
      <c r="M55" s="756">
        <f t="shared" si="1"/>
        <v>2016</v>
      </c>
      <c r="N55" s="756">
        <v>2017</v>
      </c>
      <c r="O55" s="756">
        <v>2018</v>
      </c>
      <c r="P55" s="756">
        <v>2019</v>
      </c>
      <c r="Q55" s="756">
        <v>2020</v>
      </c>
      <c r="R55" s="756">
        <v>2021</v>
      </c>
      <c r="S55" s="756">
        <v>2022</v>
      </c>
      <c r="T55" s="756">
        <v>2023</v>
      </c>
    </row>
    <row r="56" spans="1:20" ht="13.5" thickTop="1">
      <c r="A56" s="749"/>
      <c r="B56" s="757"/>
      <c r="C56" s="758"/>
      <c r="D56" s="749"/>
      <c r="E56" s="749"/>
      <c r="F56" s="749"/>
      <c r="G56" s="749"/>
      <c r="H56" s="749"/>
      <c r="I56" s="749"/>
      <c r="J56" s="749"/>
      <c r="K56" s="749"/>
      <c r="L56" s="749"/>
      <c r="M56" s="749"/>
      <c r="N56" s="749"/>
      <c r="O56" s="749"/>
      <c r="P56" s="749"/>
      <c r="Q56" s="749"/>
      <c r="R56" s="749"/>
    </row>
    <row r="57" spans="1:20" ht="16.5" customHeight="1">
      <c r="A57" s="749"/>
      <c r="B57" s="757"/>
      <c r="C57" s="758" t="s">
        <v>98</v>
      </c>
      <c r="D57" s="216"/>
      <c r="E57" s="673">
        <v>8.0815551102316308E-2</v>
      </c>
      <c r="F57" s="673">
        <v>9.6272029695660954E-2</v>
      </c>
      <c r="G57" s="673">
        <v>8.3523448315244497E-2</v>
      </c>
      <c r="H57" s="673">
        <v>9.9567629107992994E-2</v>
      </c>
      <c r="I57" s="673">
        <v>2.5850631264958235E-2</v>
      </c>
      <c r="J57" s="673">
        <v>7.4859541629234361E-2</v>
      </c>
      <c r="K57" s="673">
        <v>5.9197045942056103E-2</v>
      </c>
      <c r="L57" s="673">
        <v>0.11104912752639828</v>
      </c>
      <c r="M57" s="673">
        <v>9.1578215251794548E-2</v>
      </c>
      <c r="N57" s="673">
        <v>5.1980436154723808E-2</v>
      </c>
      <c r="O57" s="673">
        <v>8.7465663478334177E-2</v>
      </c>
      <c r="P57" s="673">
        <v>5.3749561503160237E-3</v>
      </c>
      <c r="Q57" s="673">
        <v>5.6409837699240573E-2</v>
      </c>
      <c r="R57" s="673">
        <v>4.0650516765976308E-2</v>
      </c>
      <c r="S57" s="673">
        <v>7.0962708777823513E-2</v>
      </c>
      <c r="T57" s="673">
        <v>0.10607698539011201</v>
      </c>
    </row>
    <row r="58" spans="1:20" ht="16.5" customHeight="1">
      <c r="A58" s="749"/>
      <c r="B58" s="757"/>
      <c r="C58" s="758" t="s">
        <v>99</v>
      </c>
      <c r="D58" s="216"/>
      <c r="E58" s="673">
        <v>0.14331460418344655</v>
      </c>
      <c r="F58" s="673">
        <v>4.1834749548908645E-2</v>
      </c>
      <c r="G58" s="673">
        <v>0.11278183854197898</v>
      </c>
      <c r="H58" s="673">
        <v>7.8998153095590995E-2</v>
      </c>
      <c r="I58" s="673">
        <v>1.7448119183529842E-2</v>
      </c>
      <c r="J58" s="673">
        <v>-5.962179761119768E-2</v>
      </c>
      <c r="K58" s="673">
        <v>0.11776279085548036</v>
      </c>
      <c r="L58" s="673">
        <v>-3.9153236335893404E-2</v>
      </c>
      <c r="M58" s="673">
        <v>0.14780129603261671</v>
      </c>
      <c r="N58" s="673">
        <v>4.239471858840882E-2</v>
      </c>
      <c r="O58" s="673">
        <v>0.19743408876902069</v>
      </c>
      <c r="P58" s="673">
        <v>5.8974889732348768E-2</v>
      </c>
      <c r="Q58" s="673">
        <v>0.14573466359967879</v>
      </c>
      <c r="R58" s="673">
        <v>0.10673250957772207</v>
      </c>
      <c r="S58" s="673">
        <v>0.22904335337178994</v>
      </c>
      <c r="T58" s="673">
        <v>8.5608038005729359E-2</v>
      </c>
    </row>
    <row r="59" spans="1:20" ht="16.5" customHeight="1">
      <c r="A59" s="749"/>
      <c r="B59" s="757"/>
      <c r="C59" s="758" t="s">
        <v>50</v>
      </c>
      <c r="D59" s="216"/>
      <c r="E59" s="673">
        <v>7.4052722622563349E-2</v>
      </c>
      <c r="F59" s="673">
        <v>5.3105699589305777E-2</v>
      </c>
      <c r="G59" s="673">
        <v>0.11639971461117504</v>
      </c>
      <c r="H59" s="673">
        <v>0.12153230291322403</v>
      </c>
      <c r="I59" s="673">
        <v>7.7398230896047027E-2</v>
      </c>
      <c r="J59" s="673">
        <v>7.3529654058435368E-2</v>
      </c>
      <c r="K59" s="673">
        <v>6.3874197360982876E-2</v>
      </c>
      <c r="L59" s="673">
        <v>8.2212261667740538E-2</v>
      </c>
      <c r="M59" s="673">
        <v>8.2391763249475058E-2</v>
      </c>
      <c r="N59" s="673">
        <v>4.9159608275646249E-2</v>
      </c>
      <c r="O59" s="673">
        <v>6.6039353679620882E-2</v>
      </c>
      <c r="P59" s="673">
        <v>9.3542852455680725E-2</v>
      </c>
      <c r="Q59" s="673">
        <v>2.8857856438468055E-2</v>
      </c>
      <c r="R59" s="673">
        <v>2.8428077460263879E-2</v>
      </c>
      <c r="S59" s="673">
        <v>5.0148210419889372E-2</v>
      </c>
      <c r="T59" s="673">
        <v>7.3797135066729247E-2</v>
      </c>
    </row>
    <row r="60" spans="1:20" ht="16.5" customHeight="1">
      <c r="A60" s="749"/>
      <c r="B60" s="757"/>
      <c r="C60" s="758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</row>
    <row r="61" spans="1:20" ht="16.5" customHeight="1">
      <c r="A61" s="749"/>
      <c r="B61" s="757"/>
      <c r="C61" s="758" t="s">
        <v>295</v>
      </c>
      <c r="D61" s="216"/>
      <c r="E61" s="673">
        <v>0.38571580085408796</v>
      </c>
      <c r="F61" s="673">
        <v>2.2746965341983616E-2</v>
      </c>
      <c r="G61" s="673">
        <v>5.6360182773895984E-2</v>
      </c>
      <c r="H61" s="673">
        <v>0.12923830838657979</v>
      </c>
      <c r="I61" s="673">
        <v>4.3849443214257322E-2</v>
      </c>
      <c r="J61" s="673">
        <v>6.7436894612866283E-2</v>
      </c>
      <c r="K61" s="673">
        <v>4.1872225573225119E-3</v>
      </c>
      <c r="L61" s="673">
        <v>-1.5872336073301963E-2</v>
      </c>
      <c r="M61" s="673">
        <v>3.8268160494419279E-2</v>
      </c>
      <c r="N61" s="673">
        <v>-6.7074443509631654E-2</v>
      </c>
      <c r="O61" s="673">
        <v>-4.0733146208256299E-2</v>
      </c>
      <c r="P61" s="673">
        <v>-1.3744664126361883E-2</v>
      </c>
      <c r="Q61" s="673">
        <v>7.9987956377954639E-2</v>
      </c>
      <c r="R61" s="673">
        <v>-2.9188599984746766E-2</v>
      </c>
      <c r="S61" s="673">
        <v>-0.24605476149443284</v>
      </c>
      <c r="T61" s="673">
        <v>4.3056494790371769E-2</v>
      </c>
    </row>
    <row r="62" spans="1:20" ht="16.5" customHeight="1">
      <c r="A62" s="749"/>
      <c r="B62" s="757"/>
      <c r="C62" s="758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</row>
    <row r="63" spans="1:20" ht="16.5" customHeight="1">
      <c r="A63" s="749"/>
      <c r="B63" s="757"/>
      <c r="C63" s="758" t="s">
        <v>313</v>
      </c>
      <c r="D63" s="216"/>
      <c r="E63" s="673">
        <v>7.832825120529141E-2</v>
      </c>
      <c r="F63" s="673">
        <v>6.6129915130444861E-2</v>
      </c>
      <c r="G63" s="673">
        <v>0.10645193618936966</v>
      </c>
      <c r="H63" s="673">
        <v>0.10916728768133099</v>
      </c>
      <c r="I63" s="673">
        <v>5.4895011509870306E-2</v>
      </c>
      <c r="J63" s="673">
        <v>5.39424559557522E-2</v>
      </c>
      <c r="K63" s="673">
        <v>7.0613197054198995E-2</v>
      </c>
      <c r="L63" s="673">
        <v>7.3572429647455362E-2</v>
      </c>
      <c r="M63" s="673">
        <v>9.4562966833916962E-2</v>
      </c>
      <c r="N63" s="673">
        <v>5.1682112833294935E-2</v>
      </c>
      <c r="O63" s="673">
        <v>9.2279906743151008E-2</v>
      </c>
      <c r="P63" s="673">
        <v>6.81439390314178E-2</v>
      </c>
      <c r="Q63" s="673">
        <v>5.4994597439211867E-2</v>
      </c>
      <c r="R63" s="673">
        <v>4.6542521052383545E-2</v>
      </c>
      <c r="S63" s="673">
        <v>9.4639504679187247E-2</v>
      </c>
      <c r="T63" s="673">
        <v>8.1302323913104102E-2</v>
      </c>
    </row>
    <row r="64" spans="1:20" ht="16.5" customHeight="1">
      <c r="A64" s="749"/>
      <c r="B64" s="757"/>
      <c r="C64" s="758"/>
      <c r="D64" s="749"/>
      <c r="E64" s="749"/>
      <c r="F64" s="749"/>
      <c r="G64" s="749"/>
      <c r="H64" s="749"/>
      <c r="I64" s="749"/>
      <c r="J64" s="749"/>
      <c r="K64" s="749"/>
      <c r="L64" s="749"/>
      <c r="M64" s="749"/>
      <c r="N64" s="749"/>
      <c r="O64" s="749"/>
      <c r="P64" s="749"/>
      <c r="Q64" s="749"/>
      <c r="R64" s="749"/>
      <c r="S64" s="749"/>
      <c r="T64" s="749"/>
    </row>
    <row r="65" spans="1:20" ht="16.5" customHeight="1">
      <c r="A65" s="749"/>
      <c r="B65" s="757"/>
      <c r="C65" s="758" t="s">
        <v>314</v>
      </c>
      <c r="D65" s="216"/>
      <c r="E65" s="673">
        <v>3.0647149630427695E-2</v>
      </c>
      <c r="F65" s="673">
        <v>0.11050261064898748</v>
      </c>
      <c r="G65" s="673">
        <v>4.2780621514250328E-2</v>
      </c>
      <c r="H65" s="673">
        <v>3.354239551686522E-2</v>
      </c>
      <c r="I65" s="673">
        <v>4.919490068432375E-2</v>
      </c>
      <c r="J65" s="673">
        <v>6.8290705871810964E-2</v>
      </c>
      <c r="K65" s="673">
        <v>2.4635391930961426E-2</v>
      </c>
      <c r="L65" s="673">
        <v>-2.3713008477121766E-2</v>
      </c>
      <c r="M65" s="673">
        <v>4.1485344525337808E-2</v>
      </c>
      <c r="N65" s="673">
        <v>2.1167688137867291E-2</v>
      </c>
      <c r="O65" s="673">
        <v>4.7502590633580422E-2</v>
      </c>
      <c r="P65" s="673">
        <v>-1.1701783426848467E-3</v>
      </c>
      <c r="Q65" s="673">
        <v>1.7660278324607814E-2</v>
      </c>
      <c r="R65" s="673">
        <v>0.1961951705344589</v>
      </c>
      <c r="S65" s="673">
        <v>0.12298058763568043</v>
      </c>
      <c r="T65" s="673">
        <v>-2.4671953899128019E-3</v>
      </c>
    </row>
    <row r="66" spans="1:20" ht="11.25" customHeight="1">
      <c r="A66" s="749"/>
      <c r="B66" s="757"/>
      <c r="C66" s="758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</row>
    <row r="67" spans="1:20" ht="16.5" customHeight="1">
      <c r="A67" s="749"/>
      <c r="B67" s="757"/>
      <c r="C67" s="758" t="s">
        <v>296</v>
      </c>
      <c r="D67" s="216"/>
      <c r="E67" s="673">
        <v>7.486300276168345E-2</v>
      </c>
      <c r="F67" s="673">
        <v>6.9291590839943185E-2</v>
      </c>
      <c r="G67" s="673">
        <v>0.10218541030642925</v>
      </c>
      <c r="H67" s="673">
        <v>0.10386187135864611</v>
      </c>
      <c r="I67" s="673">
        <v>5.4661748676744448E-2</v>
      </c>
      <c r="J67" s="673">
        <v>5.4523024475510828E-2</v>
      </c>
      <c r="K67" s="673">
        <v>6.7317708110437025E-2</v>
      </c>
      <c r="L67" s="673">
        <v>6.5037166926338763E-2</v>
      </c>
      <c r="M67" s="673">
        <v>8.9600807268226168E-2</v>
      </c>
      <c r="N67" s="673">
        <v>4.9615397576368903E-2</v>
      </c>
      <c r="O67" s="673">
        <v>8.2979933128135341E-2</v>
      </c>
      <c r="P67" s="673">
        <v>6.522090641074163E-2</v>
      </c>
      <c r="Q67" s="673">
        <v>4.3111451368637699E-2</v>
      </c>
      <c r="R67" s="673">
        <v>6.2695979591304241E-2</v>
      </c>
      <c r="S67" s="673">
        <v>9.6260573370808622E-2</v>
      </c>
      <c r="T67" s="673">
        <v>7.4651494047367262E-2</v>
      </c>
    </row>
    <row r="68" spans="1:20" ht="9.75" customHeight="1">
      <c r="A68" s="749"/>
      <c r="B68" s="757"/>
      <c r="C68" s="758"/>
      <c r="D68" s="216"/>
      <c r="E68" s="760"/>
      <c r="F68" s="760"/>
      <c r="G68" s="760"/>
      <c r="H68" s="760"/>
      <c r="I68" s="760"/>
      <c r="J68" s="760"/>
      <c r="K68" s="760"/>
      <c r="L68" s="760"/>
      <c r="M68" s="760"/>
      <c r="N68" s="760"/>
      <c r="O68" s="760"/>
      <c r="P68" s="760"/>
      <c r="Q68" s="760"/>
      <c r="R68" s="760"/>
      <c r="S68" s="760"/>
      <c r="T68" s="760"/>
    </row>
    <row r="69" spans="1:20" ht="16.5" customHeight="1">
      <c r="A69" s="749"/>
      <c r="B69" s="757"/>
      <c r="C69" s="758" t="s">
        <v>340</v>
      </c>
      <c r="D69" s="216"/>
      <c r="E69" s="673"/>
      <c r="F69" s="673"/>
      <c r="G69" s="673"/>
      <c r="H69" s="673"/>
      <c r="I69" s="673"/>
      <c r="J69" s="673"/>
      <c r="K69" s="673"/>
      <c r="L69" s="673"/>
      <c r="M69" s="673"/>
      <c r="N69" s="673"/>
      <c r="O69" s="673"/>
      <c r="P69" s="673"/>
      <c r="Q69" s="673"/>
      <c r="R69" s="673"/>
      <c r="S69" s="673"/>
      <c r="T69" s="673"/>
    </row>
    <row r="70" spans="1:20" ht="16.5" customHeight="1">
      <c r="A70" s="749"/>
      <c r="B70" s="757"/>
      <c r="C70" s="763" t="s">
        <v>388</v>
      </c>
      <c r="D70" s="216"/>
      <c r="E70" s="673">
        <v>3.6842743908185316E-3</v>
      </c>
      <c r="F70" s="673">
        <v>0.12585515584693852</v>
      </c>
      <c r="G70" s="673">
        <v>9.2399370331244235E-3</v>
      </c>
      <c r="H70" s="673">
        <v>2.5653381999607205E-2</v>
      </c>
      <c r="I70" s="673">
        <v>2.884467359989773E-2</v>
      </c>
      <c r="J70" s="673">
        <v>4.2459562861377309E-2</v>
      </c>
      <c r="K70" s="673">
        <v>4.9521144306628795E-2</v>
      </c>
      <c r="L70" s="673">
        <v>4.6654791892728475E-3</v>
      </c>
      <c r="M70" s="673">
        <v>4.4985359997590679E-2</v>
      </c>
      <c r="N70" s="673">
        <v>-4.293545656464115E-2</v>
      </c>
      <c r="O70" s="673">
        <v>6.0017488695710997E-2</v>
      </c>
      <c r="P70" s="673">
        <v>1.4219908740800147E-3</v>
      </c>
      <c r="Q70" s="673">
        <v>-1.9094829965605409E-2</v>
      </c>
      <c r="R70" s="673">
        <v>0.12221124474614387</v>
      </c>
      <c r="S70" s="673">
        <v>0.17292656728133138</v>
      </c>
      <c r="T70" s="673">
        <v>2.5673999877204867E-3</v>
      </c>
    </row>
    <row r="71" spans="1:20" ht="16.5" customHeight="1">
      <c r="A71" s="749"/>
      <c r="B71" s="757"/>
      <c r="C71" s="763" t="s">
        <v>389</v>
      </c>
      <c r="D71" s="216"/>
      <c r="E71" s="673">
        <v>1.526052453068405E-2</v>
      </c>
      <c r="F71" s="673">
        <v>1.3305094048996491E-3</v>
      </c>
      <c r="G71" s="673">
        <v>0.12653017795122712</v>
      </c>
      <c r="H71" s="673">
        <v>9.4092119341878888E-2</v>
      </c>
      <c r="I71" s="673">
        <v>9.5892934917056527E-2</v>
      </c>
      <c r="J71" s="673">
        <v>4.2347403955669716E-2</v>
      </c>
      <c r="K71" s="673">
        <v>-3.8151074677356345E-2</v>
      </c>
      <c r="L71" s="673">
        <v>0.10974379891850128</v>
      </c>
      <c r="M71" s="673">
        <v>0.17261797677128099</v>
      </c>
      <c r="N71" s="673">
        <v>-0.20302271271002059</v>
      </c>
      <c r="O71" s="673">
        <v>0.11321448619875207</v>
      </c>
      <c r="P71" s="673">
        <v>-9.615905786465051E-2</v>
      </c>
      <c r="Q71" s="673">
        <v>8.3274966369845993E-2</v>
      </c>
      <c r="R71" s="673">
        <v>1.2290446309078273E-2</v>
      </c>
      <c r="S71" s="673">
        <v>0.19378805318755554</v>
      </c>
      <c r="T71" s="673">
        <v>-3.2888486065275946E-2</v>
      </c>
    </row>
    <row r="72" spans="1:20" ht="16.5" customHeight="1">
      <c r="A72" s="749"/>
      <c r="B72" s="757"/>
      <c r="C72" s="758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</row>
    <row r="73" spans="1:20" ht="16.5" customHeight="1">
      <c r="A73" s="749"/>
      <c r="B73" s="757"/>
      <c r="C73" s="758" t="s">
        <v>297</v>
      </c>
      <c r="D73" s="216"/>
      <c r="E73" s="673">
        <v>5.9877567946303056E-2</v>
      </c>
      <c r="F73" s="673">
        <v>0.10199074706951294</v>
      </c>
      <c r="G73" s="673">
        <v>6.8989430098288507E-2</v>
      </c>
      <c r="H73" s="673">
        <v>8.1375136608238696E-2</v>
      </c>
      <c r="I73" s="673">
        <v>4.1263095560927887E-2</v>
      </c>
      <c r="J73" s="673">
        <v>4.9670379716775903E-2</v>
      </c>
      <c r="K73" s="673">
        <v>9.4059598041611903E-2</v>
      </c>
      <c r="L73" s="673">
        <v>3.0049222715162749E-2</v>
      </c>
      <c r="M73" s="673">
        <v>5.2643976154708394E-2</v>
      </c>
      <c r="N73" s="673">
        <v>9.8349799576231467E-2</v>
      </c>
      <c r="O73" s="673">
        <v>5.3593207264402087E-2</v>
      </c>
      <c r="P73" s="673">
        <v>0.10076878837419967</v>
      </c>
      <c r="Q73" s="673">
        <v>-7.2821186576993435E-3</v>
      </c>
      <c r="R73" s="673">
        <v>9.9433590943770245E-2</v>
      </c>
      <c r="S73" s="673">
        <v>9.422541437910148E-2</v>
      </c>
      <c r="T73" s="673">
        <v>9.4347236653492539E-2</v>
      </c>
    </row>
    <row r="74" spans="1:20" ht="16.5" customHeight="1">
      <c r="A74" s="749"/>
      <c r="B74" s="757"/>
      <c r="C74" s="758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</row>
    <row r="75" spans="1:20" ht="16.5" customHeight="1">
      <c r="A75" s="749"/>
      <c r="B75" s="757"/>
      <c r="C75" s="758" t="s">
        <v>298</v>
      </c>
      <c r="D75" s="216"/>
      <c r="E75" s="673"/>
      <c r="F75" s="673"/>
      <c r="G75" s="673"/>
      <c r="H75" s="673"/>
      <c r="I75" s="673"/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</row>
    <row r="76" spans="1:20" ht="42" customHeight="1">
      <c r="A76" s="764"/>
      <c r="B76" s="757"/>
      <c r="C76" s="763" t="s">
        <v>341</v>
      </c>
      <c r="D76" s="220"/>
      <c r="E76" s="677">
        <v>1.0004545329103998E-2</v>
      </c>
      <c r="F76" s="677">
        <v>5.9448050684788756E-2</v>
      </c>
      <c r="G76" s="677">
        <v>0.22603158148126945</v>
      </c>
      <c r="H76" s="677">
        <v>0.17888627204726704</v>
      </c>
      <c r="I76" s="677">
        <v>0.15702266729086323</v>
      </c>
      <c r="J76" s="677">
        <v>9.7590126071158911E-2</v>
      </c>
      <c r="K76" s="677">
        <v>8.2435797625863838E-2</v>
      </c>
      <c r="L76" s="677">
        <v>4.7114930756068985E-2</v>
      </c>
      <c r="M76" s="677">
        <v>0.10794367420795603</v>
      </c>
      <c r="N76" s="677">
        <v>4.5948694070713891E-2</v>
      </c>
      <c r="O76" s="677">
        <v>0.48736884053966745</v>
      </c>
      <c r="P76" s="677">
        <v>0.23479345204512581</v>
      </c>
      <c r="Q76" s="677">
        <v>-3.3777226201208599E-2</v>
      </c>
      <c r="R76" s="677">
        <v>6.4155733878359378E-2</v>
      </c>
      <c r="S76" s="677">
        <v>2.0185188617450889E-2</v>
      </c>
      <c r="T76" s="677">
        <v>7.5183391156294022E-2</v>
      </c>
    </row>
    <row r="77" spans="1:20" ht="36.75" customHeight="1">
      <c r="A77" s="764"/>
      <c r="B77" s="757"/>
      <c r="C77" s="763" t="s">
        <v>342</v>
      </c>
      <c r="D77" s="220"/>
      <c r="E77" s="677">
        <v>8.9890268826406272E-2</v>
      </c>
      <c r="F77" s="677">
        <v>8.943600707663224E-2</v>
      </c>
      <c r="G77" s="677">
        <v>9.0704874949427916E-2</v>
      </c>
      <c r="H77" s="677">
        <v>8.9996570521974073E-2</v>
      </c>
      <c r="I77" s="677">
        <v>5.9235436359794891E-2</v>
      </c>
      <c r="J77" s="677">
        <v>6.1945140996783055E-2</v>
      </c>
      <c r="K77" s="677">
        <v>6.6072079078464352E-2</v>
      </c>
      <c r="L77" s="677">
        <v>6.9367581331839956E-2</v>
      </c>
      <c r="M77" s="677">
        <v>6.5537109171482699E-2</v>
      </c>
      <c r="N77" s="677">
        <v>7.9797686169765125E-2</v>
      </c>
      <c r="O77" s="677">
        <v>8.3958215680656645E-2</v>
      </c>
      <c r="P77" s="677">
        <v>6.2808061846860275E-2</v>
      </c>
      <c r="Q77" s="677">
        <v>2.9376213244072469E-2</v>
      </c>
      <c r="R77" s="677">
        <v>5.6107337357305775E-2</v>
      </c>
      <c r="S77" s="677">
        <v>7.4287547179305635E-2</v>
      </c>
      <c r="T77" s="677">
        <v>8.2832477633324908E-2</v>
      </c>
    </row>
    <row r="78" spans="1:20" ht="26.65" customHeight="1">
      <c r="A78" s="749"/>
      <c r="B78" s="757"/>
      <c r="C78" s="758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</row>
    <row r="79" spans="1:20" ht="26.65" customHeight="1">
      <c r="A79" s="749"/>
      <c r="B79" s="757"/>
      <c r="C79" s="758" t="s">
        <v>300</v>
      </c>
      <c r="D79" s="216"/>
      <c r="E79" s="673"/>
      <c r="F79" s="673"/>
      <c r="G79" s="673"/>
      <c r="H79" s="673"/>
      <c r="I79" s="673"/>
      <c r="J79" s="673"/>
      <c r="K79" s="673"/>
      <c r="L79" s="673"/>
      <c r="M79" s="673"/>
      <c r="N79" s="673"/>
      <c r="O79" s="673"/>
      <c r="P79" s="673"/>
      <c r="Q79" s="673"/>
      <c r="R79" s="673"/>
      <c r="S79" s="673"/>
      <c r="T79" s="673"/>
    </row>
    <row r="80" spans="1:20" ht="20.100000000000001" customHeight="1">
      <c r="A80" s="749"/>
      <c r="B80" s="757"/>
      <c r="C80" s="763" t="s">
        <v>301</v>
      </c>
      <c r="D80" s="216"/>
      <c r="E80" s="673">
        <v>1.3816799513048927E-2</v>
      </c>
      <c r="F80" s="673">
        <v>0.16156466286875304</v>
      </c>
      <c r="G80" s="673">
        <v>-6.2739386369137229E-2</v>
      </c>
      <c r="H80" s="673">
        <v>6.2420041539981819E-2</v>
      </c>
      <c r="I80" s="673">
        <v>-2.1134336218324723E-3</v>
      </c>
      <c r="J80" s="673">
        <v>-9.4617775593620612E-3</v>
      </c>
      <c r="K80" s="673">
        <v>3.2106798773769318E-2</v>
      </c>
      <c r="L80" s="673">
        <v>0.12744224574772289</v>
      </c>
      <c r="M80" s="673">
        <v>1.7450383923923507E-2</v>
      </c>
      <c r="N80" s="673">
        <v>6.171668538926145E-2</v>
      </c>
      <c r="O80" s="673">
        <v>0.17086230972083194</v>
      </c>
      <c r="P80" s="673">
        <v>-3.4454858204674421E-3</v>
      </c>
      <c r="Q80" s="673">
        <v>-7.5209482332420086E-3</v>
      </c>
      <c r="R80" s="673">
        <v>0.2220218131147591</v>
      </c>
      <c r="S80" s="673">
        <v>2.8401752575965222E-2</v>
      </c>
      <c r="T80" s="673">
        <v>-1.4549127259674166E-2</v>
      </c>
    </row>
    <row r="81" spans="1:20" ht="20.100000000000001" customHeight="1" thickBot="1">
      <c r="A81" s="749"/>
      <c r="B81" s="754"/>
      <c r="C81" s="765" t="s">
        <v>302</v>
      </c>
      <c r="D81" s="223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</row>
    <row r="82" spans="1:20" ht="13.5" thickTop="1">
      <c r="A82" s="749"/>
      <c r="B82" s="749"/>
      <c r="C82" s="750" t="s">
        <v>435</v>
      </c>
      <c r="D82" s="749"/>
      <c r="E82" s="749"/>
      <c r="F82" s="749"/>
      <c r="G82" s="749"/>
      <c r="H82" s="749"/>
      <c r="I82" s="749"/>
      <c r="J82" s="749"/>
      <c r="K82" s="749"/>
      <c r="L82" s="749"/>
      <c r="M82" s="749"/>
      <c r="N82" s="749"/>
      <c r="O82" s="749"/>
      <c r="P82" s="749"/>
      <c r="Q82" s="749"/>
    </row>
    <row r="83" spans="1:20">
      <c r="A83" s="749"/>
      <c r="B83" s="749"/>
      <c r="C83" s="750" t="s">
        <v>307</v>
      </c>
      <c r="D83" s="749"/>
      <c r="E83" s="749"/>
      <c r="F83" s="749"/>
      <c r="G83" s="749"/>
      <c r="H83" s="749"/>
      <c r="I83" s="749"/>
      <c r="J83" s="749"/>
      <c r="K83" s="749"/>
      <c r="L83" s="749"/>
      <c r="M83" s="749"/>
      <c r="N83" s="749"/>
      <c r="O83" s="749"/>
      <c r="P83" s="749"/>
      <c r="Q83" s="749"/>
    </row>
    <row r="84" spans="1:20" ht="6.75" customHeight="1">
      <c r="A84" s="749"/>
      <c r="B84" s="749"/>
      <c r="C84" s="750"/>
      <c r="D84" s="749"/>
      <c r="E84" s="749"/>
      <c r="F84" s="749"/>
      <c r="G84" s="749"/>
      <c r="H84" s="749"/>
      <c r="I84" s="749"/>
      <c r="J84" s="749"/>
      <c r="K84" s="749"/>
      <c r="L84" s="749"/>
      <c r="M84" s="749"/>
      <c r="N84" s="749"/>
      <c r="O84" s="749"/>
      <c r="P84" s="749"/>
      <c r="Q84" s="749"/>
    </row>
    <row r="85" spans="1:20" ht="12.75" customHeight="1">
      <c r="A85" s="749"/>
      <c r="B85" s="749"/>
      <c r="C85" s="805" t="s">
        <v>496</v>
      </c>
      <c r="D85" s="805"/>
      <c r="E85" s="805"/>
      <c r="F85" s="805"/>
      <c r="G85" s="805"/>
      <c r="H85" s="805"/>
      <c r="I85" s="805"/>
      <c r="J85" s="805"/>
      <c r="K85" s="805"/>
      <c r="L85" s="805"/>
      <c r="M85" s="805"/>
      <c r="N85" s="805"/>
      <c r="O85" s="805"/>
      <c r="P85" s="805"/>
      <c r="Q85" s="805"/>
      <c r="R85" s="805"/>
      <c r="S85" s="805"/>
      <c r="T85" s="805"/>
    </row>
    <row r="86" spans="1:20">
      <c r="A86" s="749"/>
      <c r="B86" s="749"/>
      <c r="C86" s="750"/>
      <c r="D86" s="749"/>
      <c r="E86" s="749"/>
      <c r="F86" s="749"/>
      <c r="G86" s="749"/>
      <c r="H86" s="749"/>
      <c r="I86" s="749"/>
      <c r="J86" s="749"/>
      <c r="K86" s="749"/>
      <c r="L86" s="749"/>
      <c r="M86" s="749"/>
      <c r="N86" s="749"/>
      <c r="O86" s="749"/>
      <c r="P86" s="749"/>
      <c r="Q86" s="749"/>
    </row>
    <row r="87" spans="1:20">
      <c r="A87" s="749"/>
      <c r="B87" s="749"/>
      <c r="C87" s="750"/>
      <c r="D87" s="749"/>
      <c r="E87" s="749"/>
      <c r="F87" s="749"/>
      <c r="G87" s="749"/>
      <c r="H87" s="749"/>
      <c r="I87" s="749"/>
      <c r="J87" s="749"/>
      <c r="K87" s="749"/>
      <c r="L87" s="749"/>
      <c r="M87" s="749"/>
      <c r="N87" s="749"/>
      <c r="O87" s="749"/>
      <c r="P87" s="749"/>
      <c r="Q87" s="749"/>
    </row>
    <row r="88" spans="1:20">
      <c r="A88" s="749"/>
      <c r="B88" s="749"/>
      <c r="C88" s="750"/>
      <c r="D88" s="749"/>
      <c r="E88" s="749"/>
      <c r="F88" s="749"/>
      <c r="G88" s="749"/>
      <c r="H88" s="749"/>
      <c r="I88" s="749"/>
      <c r="J88" s="749"/>
      <c r="K88" s="749"/>
      <c r="L88" s="749"/>
      <c r="M88" s="749"/>
      <c r="N88" s="749"/>
      <c r="O88" s="749"/>
      <c r="P88" s="749"/>
      <c r="Q88" s="749"/>
    </row>
    <row r="89" spans="1:20">
      <c r="A89" s="749"/>
      <c r="B89" s="749"/>
      <c r="C89" s="750"/>
      <c r="D89" s="749"/>
      <c r="E89" s="749"/>
      <c r="F89" s="749"/>
      <c r="G89" s="749"/>
      <c r="H89" s="749"/>
      <c r="I89" s="749"/>
      <c r="J89" s="749"/>
      <c r="K89" s="749"/>
      <c r="L89" s="749"/>
      <c r="M89" s="749"/>
      <c r="N89" s="749"/>
      <c r="O89" s="749"/>
      <c r="P89" s="749"/>
      <c r="Q89" s="749"/>
    </row>
    <row r="90" spans="1:20">
      <c r="A90" s="749"/>
      <c r="B90" s="749"/>
      <c r="C90" s="750"/>
      <c r="D90" s="749"/>
      <c r="E90" s="749"/>
      <c r="F90" s="749"/>
      <c r="G90" s="749"/>
      <c r="H90" s="749"/>
      <c r="I90" s="749"/>
      <c r="J90" s="749"/>
      <c r="K90" s="749"/>
      <c r="L90" s="749"/>
      <c r="M90" s="749"/>
      <c r="N90" s="749"/>
      <c r="O90" s="749"/>
      <c r="P90" s="749"/>
      <c r="Q90" s="749"/>
    </row>
    <row r="91" spans="1:20">
      <c r="A91" s="749"/>
      <c r="B91" s="749"/>
      <c r="C91" s="750"/>
      <c r="D91" s="749"/>
      <c r="E91" s="749"/>
      <c r="F91" s="749"/>
      <c r="G91" s="749"/>
      <c r="H91" s="749"/>
      <c r="I91" s="749"/>
      <c r="J91" s="749"/>
      <c r="K91" s="749"/>
      <c r="L91" s="749"/>
      <c r="M91" s="749"/>
      <c r="N91" s="749"/>
      <c r="O91" s="749"/>
      <c r="P91" s="749"/>
      <c r="Q91" s="749"/>
    </row>
    <row r="92" spans="1:20">
      <c r="A92" s="749"/>
      <c r="B92" s="749"/>
      <c r="C92" s="750"/>
      <c r="D92" s="749"/>
      <c r="E92" s="749"/>
      <c r="F92" s="749"/>
      <c r="G92" s="749"/>
      <c r="H92" s="749"/>
      <c r="I92" s="749"/>
      <c r="J92" s="749"/>
      <c r="K92" s="749"/>
      <c r="L92" s="749"/>
      <c r="M92" s="749"/>
      <c r="N92" s="749"/>
      <c r="O92" s="749"/>
      <c r="P92" s="749"/>
      <c r="Q92" s="749"/>
    </row>
    <row r="93" spans="1:20">
      <c r="A93" s="749"/>
      <c r="B93" s="749"/>
      <c r="C93" s="750"/>
      <c r="D93" s="749"/>
      <c r="E93" s="749"/>
      <c r="F93" s="749"/>
      <c r="G93" s="749"/>
      <c r="H93" s="749"/>
      <c r="I93" s="749"/>
      <c r="J93" s="749"/>
      <c r="K93" s="749"/>
      <c r="L93" s="749"/>
      <c r="M93" s="749"/>
      <c r="N93" s="749"/>
      <c r="O93" s="749"/>
      <c r="P93" s="749"/>
      <c r="Q93" s="749"/>
    </row>
    <row r="94" spans="1:20">
      <c r="A94" s="749"/>
      <c r="B94" s="749"/>
      <c r="C94" s="750"/>
      <c r="D94" s="749"/>
      <c r="E94" s="749"/>
      <c r="F94" s="749"/>
      <c r="G94" s="749"/>
      <c r="H94" s="749"/>
      <c r="I94" s="749"/>
      <c r="J94" s="749"/>
      <c r="K94" s="749"/>
      <c r="L94" s="749"/>
      <c r="M94" s="749"/>
      <c r="N94" s="749"/>
      <c r="O94" s="749"/>
      <c r="P94" s="749"/>
      <c r="Q94" s="749"/>
    </row>
    <row r="95" spans="1:20">
      <c r="A95" s="749"/>
      <c r="B95" s="749"/>
      <c r="C95" s="750"/>
      <c r="D95" s="749"/>
      <c r="E95" s="749"/>
      <c r="F95" s="749"/>
      <c r="G95" s="749"/>
      <c r="H95" s="749"/>
      <c r="I95" s="749"/>
      <c r="J95" s="749"/>
      <c r="K95" s="749"/>
      <c r="L95" s="749"/>
      <c r="M95" s="749"/>
      <c r="N95" s="749"/>
      <c r="O95" s="749"/>
      <c r="P95" s="749"/>
      <c r="Q95" s="749"/>
    </row>
    <row r="96" spans="1:20">
      <c r="A96" s="749"/>
      <c r="B96" s="749"/>
      <c r="C96" s="750"/>
      <c r="D96" s="749"/>
      <c r="E96" s="749"/>
      <c r="F96" s="749"/>
      <c r="G96" s="749"/>
      <c r="H96" s="749"/>
      <c r="I96" s="749"/>
      <c r="J96" s="749"/>
      <c r="K96" s="749"/>
      <c r="L96" s="749"/>
      <c r="M96" s="749"/>
      <c r="N96" s="749"/>
      <c r="O96" s="749"/>
      <c r="P96" s="749"/>
      <c r="Q96" s="749"/>
    </row>
    <row r="97" spans="1:17">
      <c r="A97" s="749"/>
      <c r="B97" s="749"/>
      <c r="C97" s="750"/>
      <c r="D97" s="749"/>
      <c r="E97" s="749"/>
      <c r="F97" s="749"/>
      <c r="G97" s="749"/>
      <c r="H97" s="749"/>
      <c r="I97" s="749"/>
      <c r="J97" s="749"/>
      <c r="K97" s="749"/>
      <c r="L97" s="749"/>
      <c r="M97" s="749"/>
      <c r="N97" s="749"/>
      <c r="O97" s="749"/>
      <c r="P97" s="749"/>
      <c r="Q97" s="749"/>
    </row>
    <row r="98" spans="1:17">
      <c r="A98" s="749"/>
      <c r="B98" s="749"/>
      <c r="C98" s="750"/>
      <c r="D98" s="749"/>
      <c r="E98" s="749"/>
      <c r="F98" s="749"/>
      <c r="G98" s="749"/>
      <c r="H98" s="749"/>
      <c r="I98" s="749"/>
      <c r="J98" s="749"/>
      <c r="K98" s="749"/>
      <c r="L98" s="749"/>
      <c r="M98" s="749"/>
      <c r="N98" s="749"/>
      <c r="O98" s="749"/>
      <c r="P98" s="749"/>
      <c r="Q98" s="749"/>
    </row>
    <row r="99" spans="1:17">
      <c r="A99" s="749"/>
      <c r="B99" s="749"/>
      <c r="C99" s="750"/>
      <c r="D99" s="749"/>
      <c r="E99" s="749"/>
      <c r="F99" s="749"/>
      <c r="G99" s="749"/>
      <c r="H99" s="749"/>
      <c r="I99" s="749"/>
      <c r="J99" s="749"/>
      <c r="K99" s="749"/>
      <c r="L99" s="749"/>
      <c r="M99" s="749"/>
      <c r="N99" s="749"/>
      <c r="O99" s="749"/>
      <c r="P99" s="749"/>
      <c r="Q99" s="749"/>
    </row>
    <row r="100" spans="1:17">
      <c r="A100" s="749"/>
      <c r="B100" s="749"/>
      <c r="C100" s="750"/>
      <c r="D100" s="749"/>
      <c r="E100" s="749"/>
      <c r="F100" s="749"/>
      <c r="G100" s="749"/>
      <c r="H100" s="749"/>
      <c r="I100" s="749"/>
      <c r="J100" s="749"/>
      <c r="K100" s="749"/>
      <c r="L100" s="749"/>
      <c r="M100" s="749"/>
      <c r="N100" s="749"/>
      <c r="O100" s="749"/>
      <c r="P100" s="749"/>
      <c r="Q100" s="749"/>
    </row>
    <row r="101" spans="1:17">
      <c r="A101" s="749"/>
      <c r="B101" s="749"/>
      <c r="C101" s="750"/>
      <c r="D101" s="749"/>
      <c r="E101" s="749"/>
      <c r="F101" s="749"/>
      <c r="G101" s="749"/>
      <c r="H101" s="749"/>
      <c r="I101" s="749"/>
      <c r="J101" s="749"/>
      <c r="K101" s="749"/>
      <c r="L101" s="749"/>
      <c r="M101" s="749"/>
      <c r="N101" s="749"/>
      <c r="O101" s="749"/>
      <c r="P101" s="749"/>
      <c r="Q101" s="749"/>
    </row>
    <row r="102" spans="1:17">
      <c r="A102" s="749"/>
      <c r="B102" s="749"/>
      <c r="C102" s="750"/>
      <c r="D102" s="749"/>
      <c r="E102" s="749"/>
      <c r="F102" s="749"/>
      <c r="G102" s="749"/>
      <c r="H102" s="749"/>
      <c r="I102" s="749"/>
      <c r="J102" s="749"/>
      <c r="K102" s="749"/>
      <c r="L102" s="749"/>
      <c r="M102" s="749"/>
      <c r="N102" s="749"/>
      <c r="O102" s="749"/>
      <c r="P102" s="749"/>
      <c r="Q102" s="749"/>
    </row>
  </sheetData>
  <mergeCells count="4">
    <mergeCell ref="C85:T85"/>
    <mergeCell ref="B1:T1"/>
    <mergeCell ref="C35:T35"/>
    <mergeCell ref="B51:T51"/>
  </mergeCells>
  <printOptions horizontalCentered="1" verticalCentered="1"/>
  <pageMargins left="0" right="0" top="0.98425196850393704" bottom="0.39370078740157483" header="0" footer="0"/>
  <pageSetup paperSize="9" scale="58" firstPageNumber="7" fitToWidth="0" fitToHeight="0" orientation="landscape" useFirstPageNumber="1" r:id="rId1"/>
  <headerFooter>
    <oddHeader>&amp;L&amp;G&amp;R&amp;G</oddHeader>
    <oddFooter xml:space="preserve">&amp;C&amp;"Arial Black,Normal"&amp;12&amp;K03+000&amp;P&amp;R&amp;"Arial Black,Gras"&amp;14&amp;K03+000Janvier 2024 | N°53&amp;G       </oddFooter>
  </headerFooter>
  <rowBreaks count="1" manualBreakCount="1">
    <brk id="33" max="16383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59999389629810485"/>
  </sheetPr>
  <dimension ref="A1:S197"/>
  <sheetViews>
    <sheetView zoomScale="85" zoomScaleNormal="85" zoomScaleSheetLayoutView="80" zoomScalePageLayoutView="73" workbookViewId="0">
      <selection activeCell="C12" sqref="C12"/>
    </sheetView>
  </sheetViews>
  <sheetFormatPr baseColWidth="10" defaultColWidth="11.42578125" defaultRowHeight="12.75"/>
  <cols>
    <col min="1" max="1" width="12.140625" style="749" customWidth="1"/>
    <col min="2" max="2" width="26.28515625" style="750" customWidth="1"/>
    <col min="3" max="10" width="12.7109375" style="749" bestFit="1" customWidth="1"/>
    <col min="11" max="16" width="11.7109375" style="749" bestFit="1" customWidth="1"/>
    <col min="17" max="16384" width="11.42578125" style="749"/>
  </cols>
  <sheetData>
    <row r="1" spans="1:19" ht="30.6" customHeight="1">
      <c r="A1" s="806" t="s">
        <v>390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R1" s="806"/>
      <c r="S1" s="806"/>
    </row>
    <row r="2" spans="1:19" ht="17.100000000000001" customHeight="1">
      <c r="D2" s="766"/>
    </row>
    <row r="3" spans="1:19" ht="17.100000000000001" customHeight="1"/>
    <row r="4" spans="1:19" ht="17.100000000000001" customHeight="1">
      <c r="A4" s="808" t="s">
        <v>400</v>
      </c>
      <c r="B4" s="810" t="s">
        <v>366</v>
      </c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</row>
    <row r="5" spans="1:19" ht="37.5" customHeight="1" thickBot="1">
      <c r="A5" s="809"/>
      <c r="B5" s="811"/>
      <c r="C5" s="767">
        <v>2007</v>
      </c>
      <c r="D5" s="767">
        <v>2008</v>
      </c>
      <c r="E5" s="767">
        <v>2009</v>
      </c>
      <c r="F5" s="767">
        <v>2010</v>
      </c>
      <c r="G5" s="767">
        <v>2011</v>
      </c>
      <c r="H5" s="767">
        <v>2012</v>
      </c>
      <c r="I5" s="767">
        <v>2013</v>
      </c>
      <c r="J5" s="767" t="s">
        <v>343</v>
      </c>
      <c r="K5" s="767" t="s">
        <v>344</v>
      </c>
      <c r="L5" s="767" t="s">
        <v>345</v>
      </c>
      <c r="M5" s="767">
        <v>2017</v>
      </c>
      <c r="N5" s="767">
        <v>2018</v>
      </c>
      <c r="O5" s="767">
        <v>2019</v>
      </c>
      <c r="P5" s="767">
        <v>2020</v>
      </c>
      <c r="Q5" s="767">
        <v>2021</v>
      </c>
      <c r="R5" s="767">
        <v>2022</v>
      </c>
      <c r="S5" s="767">
        <v>2023</v>
      </c>
    </row>
    <row r="6" spans="1:19" ht="17.100000000000001" customHeight="1" thickTop="1">
      <c r="A6" s="768">
        <v>1</v>
      </c>
      <c r="B6" s="769" t="s">
        <v>51</v>
      </c>
      <c r="C6" s="770">
        <v>3072.974827131723</v>
      </c>
      <c r="D6" s="770">
        <v>3159.9523374951477</v>
      </c>
      <c r="E6" s="770">
        <v>3353.3617606528674</v>
      </c>
      <c r="F6" s="770">
        <v>3345.1669764355488</v>
      </c>
      <c r="G6" s="770">
        <v>3387.9943065336643</v>
      </c>
      <c r="H6" s="770">
        <v>3502.0987811488167</v>
      </c>
      <c r="I6" s="770">
        <v>3222.9938264013444</v>
      </c>
      <c r="J6" s="770">
        <v>3247.217788854804</v>
      </c>
      <c r="K6" s="770">
        <v>3155.481221746184</v>
      </c>
      <c r="L6" s="770">
        <v>3184.2017671732337</v>
      </c>
      <c r="M6" s="770">
        <v>3207.061056780647</v>
      </c>
      <c r="N6" s="770">
        <v>3309.0533149764565</v>
      </c>
      <c r="O6" s="770">
        <v>3560.4358256056375</v>
      </c>
      <c r="P6" s="770">
        <v>3477.1410075839894</v>
      </c>
      <c r="Q6" s="770">
        <v>3418.2370697325987</v>
      </c>
      <c r="R6" s="770">
        <v>3544.7281127596998</v>
      </c>
      <c r="S6" s="770">
        <v>3656.951238359954</v>
      </c>
    </row>
    <row r="7" spans="1:19" ht="17.100000000000001" customHeight="1">
      <c r="A7" s="768">
        <v>3</v>
      </c>
      <c r="B7" s="769" t="s">
        <v>346</v>
      </c>
      <c r="C7" s="770">
        <v>1243.6476739533568</v>
      </c>
      <c r="D7" s="770">
        <v>1257.6364233546353</v>
      </c>
      <c r="E7" s="770">
        <v>1262.9764159947636</v>
      </c>
      <c r="F7" s="770">
        <v>1157.3358500641898</v>
      </c>
      <c r="G7" s="770">
        <v>1210.5770169392993</v>
      </c>
      <c r="H7" s="770">
        <v>1225.0149430974539</v>
      </c>
      <c r="I7" s="770">
        <v>1243.3181687051247</v>
      </c>
      <c r="J7" s="770">
        <v>1280.5371349035054</v>
      </c>
      <c r="K7" s="770">
        <v>1297.6624137950907</v>
      </c>
      <c r="L7" s="770">
        <v>1329.5999228387072</v>
      </c>
      <c r="M7" s="770">
        <v>1361.8714952296086</v>
      </c>
      <c r="N7" s="770">
        <v>1279.0328651050486</v>
      </c>
      <c r="O7" s="770">
        <v>1310.6611385898016</v>
      </c>
      <c r="P7" s="770">
        <v>1317.8426503693261</v>
      </c>
      <c r="Q7" s="770">
        <v>1243.4016645315451</v>
      </c>
      <c r="R7" s="770">
        <v>1305.1100505481845</v>
      </c>
      <c r="S7" s="770">
        <v>1459.4179344507249</v>
      </c>
    </row>
    <row r="8" spans="1:19" ht="17.100000000000001" customHeight="1">
      <c r="A8" s="768">
        <v>2</v>
      </c>
      <c r="B8" s="769" t="s">
        <v>53</v>
      </c>
      <c r="C8" s="770">
        <v>166.8269515597508</v>
      </c>
      <c r="D8" s="770">
        <v>168.49522107534833</v>
      </c>
      <c r="E8" s="770">
        <v>220.72873960870626</v>
      </c>
      <c r="F8" s="770">
        <v>222.93602700479332</v>
      </c>
      <c r="G8" s="770">
        <v>215.57913811363517</v>
      </c>
      <c r="H8" s="770">
        <v>187.06863479593898</v>
      </c>
      <c r="I8" s="770">
        <v>200.24975805657306</v>
      </c>
      <c r="J8" s="770">
        <v>212.81278816692824</v>
      </c>
      <c r="K8" s="770">
        <v>214.94091604859753</v>
      </c>
      <c r="L8" s="770">
        <v>217.09032520908349</v>
      </c>
      <c r="M8" s="770">
        <v>223.12543624989598</v>
      </c>
      <c r="N8" s="770">
        <v>220.9524320152095</v>
      </c>
      <c r="O8" s="770">
        <v>223.25278764164622</v>
      </c>
      <c r="P8" s="770">
        <v>229.58167784799616</v>
      </c>
      <c r="Q8" s="770">
        <v>235.92997393508944</v>
      </c>
      <c r="R8" s="770">
        <v>145.06487463178942</v>
      </c>
      <c r="S8" s="770">
        <v>142.57500952611895</v>
      </c>
    </row>
    <row r="9" spans="1:19" ht="17.100000000000001" customHeight="1">
      <c r="A9" s="768">
        <v>10</v>
      </c>
      <c r="B9" s="769" t="s">
        <v>347</v>
      </c>
      <c r="C9" s="770">
        <v>111.84318944801835</v>
      </c>
      <c r="D9" s="770">
        <v>136.96807495060324</v>
      </c>
      <c r="E9" s="770">
        <v>159.90764431309054</v>
      </c>
      <c r="F9" s="770">
        <v>206.1788795042801</v>
      </c>
      <c r="G9" s="770">
        <v>211.06880764689888</v>
      </c>
      <c r="H9" s="770">
        <v>333.36180465050944</v>
      </c>
      <c r="I9" s="770">
        <v>882.70466243927672</v>
      </c>
      <c r="J9" s="770">
        <v>1012.9666157431088</v>
      </c>
      <c r="K9" s="770">
        <v>1137.6643333338718</v>
      </c>
      <c r="L9" s="770">
        <v>1174.5887550770635</v>
      </c>
      <c r="M9" s="770">
        <v>1298.3999321330564</v>
      </c>
      <c r="N9" s="770">
        <v>1272.1462716206479</v>
      </c>
      <c r="O9" s="770">
        <v>1402.6484062474374</v>
      </c>
      <c r="P9" s="770">
        <v>606.13576076017739</v>
      </c>
      <c r="Q9" s="770">
        <v>875.41225172040708</v>
      </c>
      <c r="R9" s="770">
        <v>994.20124012452948</v>
      </c>
      <c r="S9" s="770">
        <v>1061.2422097330732</v>
      </c>
    </row>
    <row r="10" spans="1:19" ht="17.100000000000001" customHeight="1">
      <c r="A10" s="768">
        <v>15</v>
      </c>
      <c r="B10" s="769" t="s">
        <v>348</v>
      </c>
      <c r="C10" s="770">
        <v>687.66884003035102</v>
      </c>
      <c r="D10" s="770">
        <v>720.81347266679632</v>
      </c>
      <c r="E10" s="770">
        <v>709.49294193551987</v>
      </c>
      <c r="F10" s="770">
        <v>717.35233387434437</v>
      </c>
      <c r="G10" s="770">
        <v>707.76934902138237</v>
      </c>
      <c r="H10" s="770">
        <v>726.58214112356382</v>
      </c>
      <c r="I10" s="770">
        <v>708.64901236786636</v>
      </c>
      <c r="J10" s="770">
        <v>727.54275861337373</v>
      </c>
      <c r="K10" s="770">
        <v>743.65961949692655</v>
      </c>
      <c r="L10" s="770">
        <v>776.16829519517842</v>
      </c>
      <c r="M10" s="770">
        <v>803.36344120799777</v>
      </c>
      <c r="N10" s="770">
        <v>820.68270759726602</v>
      </c>
      <c r="O10" s="770">
        <v>854.02788191210129</v>
      </c>
      <c r="P10" s="770">
        <v>741.35753803611169</v>
      </c>
      <c r="Q10" s="770">
        <v>888.78210855880252</v>
      </c>
      <c r="R10" s="770">
        <v>948.24248549063032</v>
      </c>
      <c r="S10" s="770">
        <v>962.69514351169801</v>
      </c>
    </row>
    <row r="11" spans="1:19" ht="17.100000000000001" customHeight="1">
      <c r="A11" s="768">
        <v>17</v>
      </c>
      <c r="B11" s="769" t="s">
        <v>349</v>
      </c>
      <c r="C11" s="770">
        <v>180.27178541101557</v>
      </c>
      <c r="D11" s="770">
        <v>181.52985942549708</v>
      </c>
      <c r="E11" s="770">
        <v>145.8789180657742</v>
      </c>
      <c r="F11" s="770">
        <v>137.00801256273655</v>
      </c>
      <c r="G11" s="770">
        <v>136.27106840018655</v>
      </c>
      <c r="H11" s="770">
        <v>140.06685765018494</v>
      </c>
      <c r="I11" s="770">
        <v>144.7552056433824</v>
      </c>
      <c r="J11" s="770">
        <v>147.60378898956219</v>
      </c>
      <c r="K11" s="770">
        <v>146.72012201545067</v>
      </c>
      <c r="L11" s="770">
        <v>157.82967710389141</v>
      </c>
      <c r="M11" s="770">
        <v>172.77783827519556</v>
      </c>
      <c r="N11" s="770">
        <v>178.62582846371583</v>
      </c>
      <c r="O11" s="770">
        <v>193.34811394643407</v>
      </c>
      <c r="P11" s="770">
        <v>163.05964375832184</v>
      </c>
      <c r="Q11" s="770">
        <v>212.32139240619949</v>
      </c>
      <c r="R11" s="770">
        <v>237.61552347851853</v>
      </c>
      <c r="S11" s="770">
        <v>216.83571915486777</v>
      </c>
    </row>
    <row r="12" spans="1:19" ht="17.100000000000001" customHeight="1">
      <c r="A12" s="768">
        <v>20</v>
      </c>
      <c r="B12" s="769" t="s">
        <v>350</v>
      </c>
      <c r="C12" s="770">
        <v>161.86884462511574</v>
      </c>
      <c r="D12" s="770">
        <v>153.09062929389398</v>
      </c>
      <c r="E12" s="770">
        <v>158.30610653938351</v>
      </c>
      <c r="F12" s="770">
        <v>173.35191253050294</v>
      </c>
      <c r="G12" s="770">
        <v>166.16342319570791</v>
      </c>
      <c r="H12" s="770">
        <v>167.49620077542502</v>
      </c>
      <c r="I12" s="770">
        <v>172.38066826718938</v>
      </c>
      <c r="J12" s="770">
        <v>175.91028615422366</v>
      </c>
      <c r="K12" s="770">
        <v>183.64025646632615</v>
      </c>
      <c r="L12" s="770">
        <v>196.95069361177292</v>
      </c>
      <c r="M12" s="770">
        <v>192.96691100214653</v>
      </c>
      <c r="N12" s="770">
        <v>198.64280185979743</v>
      </c>
      <c r="O12" s="770">
        <v>203.94350609388053</v>
      </c>
      <c r="P12" s="770">
        <v>179.43063632197504</v>
      </c>
      <c r="Q12" s="770">
        <v>183.9276810598144</v>
      </c>
      <c r="R12" s="770">
        <v>223.29601631418637</v>
      </c>
      <c r="S12" s="770">
        <v>209.69759664163576</v>
      </c>
    </row>
    <row r="13" spans="1:19" ht="17.100000000000001" customHeight="1">
      <c r="A13" s="768">
        <v>26</v>
      </c>
      <c r="B13" s="769" t="s">
        <v>55</v>
      </c>
      <c r="C13" s="770">
        <v>55.994363546928639</v>
      </c>
      <c r="D13" s="770">
        <v>62.844491951944093</v>
      </c>
      <c r="E13" s="770">
        <v>58.61824929182059</v>
      </c>
      <c r="F13" s="770">
        <v>60.47116252904793</v>
      </c>
      <c r="G13" s="770">
        <v>62.796986993398029</v>
      </c>
      <c r="H13" s="770">
        <v>64.511861348558313</v>
      </c>
      <c r="I13" s="770">
        <v>60.644976683309963</v>
      </c>
      <c r="J13" s="770">
        <v>62.705623039372668</v>
      </c>
      <c r="K13" s="770">
        <v>64.231267385552712</v>
      </c>
      <c r="L13" s="770">
        <v>67.645793389969555</v>
      </c>
      <c r="M13" s="770">
        <v>77.349977940880123</v>
      </c>
      <c r="N13" s="770">
        <v>84.069778142890783</v>
      </c>
      <c r="O13" s="770">
        <v>89.145495445587912</v>
      </c>
      <c r="P13" s="770">
        <v>72.737975095504254</v>
      </c>
      <c r="Q13" s="770">
        <v>77.125961609323198</v>
      </c>
      <c r="R13" s="770">
        <v>78.141474151671233</v>
      </c>
      <c r="S13" s="770">
        <v>82.710636052847732</v>
      </c>
    </row>
    <row r="14" spans="1:19" ht="17.100000000000001" customHeight="1">
      <c r="A14" s="768">
        <v>28</v>
      </c>
      <c r="B14" s="769" t="s">
        <v>351</v>
      </c>
      <c r="C14" s="770">
        <v>156.49502948864099</v>
      </c>
      <c r="D14" s="770">
        <v>217.97936540424845</v>
      </c>
      <c r="E14" s="770">
        <v>171.37312647680892</v>
      </c>
      <c r="F14" s="770">
        <v>142.7749777964971</v>
      </c>
      <c r="G14" s="770">
        <v>164.56615613538773</v>
      </c>
      <c r="H14" s="770">
        <v>167.46025177902277</v>
      </c>
      <c r="I14" s="770">
        <v>148.18265284089401</v>
      </c>
      <c r="J14" s="770">
        <v>152.62388847102807</v>
      </c>
      <c r="K14" s="770">
        <v>163.79133754321941</v>
      </c>
      <c r="L14" s="770">
        <v>174.14885983927707</v>
      </c>
      <c r="M14" s="770">
        <v>185.32500336508312</v>
      </c>
      <c r="N14" s="770">
        <v>198.98159782636014</v>
      </c>
      <c r="O14" s="770">
        <v>213.7653519379391</v>
      </c>
      <c r="P14" s="770">
        <v>214.0753905808115</v>
      </c>
      <c r="Q14" s="770">
        <v>220.68176269105493</v>
      </c>
      <c r="R14" s="770">
        <v>227.17771629083592</v>
      </c>
      <c r="S14" s="770">
        <v>231.63778821666335</v>
      </c>
    </row>
    <row r="15" spans="1:19" ht="17.100000000000001" customHeight="1">
      <c r="A15" s="768">
        <v>29</v>
      </c>
      <c r="B15" s="769" t="s">
        <v>352</v>
      </c>
      <c r="C15" s="770">
        <v>63.601395249981621</v>
      </c>
      <c r="D15" s="770">
        <v>48.668605546639441</v>
      </c>
      <c r="E15" s="770">
        <v>39.01901449534909</v>
      </c>
      <c r="F15" s="770">
        <v>27.384833500377646</v>
      </c>
      <c r="G15" s="770">
        <v>24.687449730193059</v>
      </c>
      <c r="H15" s="770">
        <v>24.997722585461148</v>
      </c>
      <c r="I15" s="770">
        <v>25.368356324268625</v>
      </c>
      <c r="J15" s="770">
        <v>25.752483836060154</v>
      </c>
      <c r="K15" s="770">
        <v>26.217640250684685</v>
      </c>
      <c r="L15" s="770">
        <v>26.697662855281976</v>
      </c>
      <c r="M15" s="770">
        <v>27.186780806236122</v>
      </c>
      <c r="N15" s="770">
        <v>27.744139060906896</v>
      </c>
      <c r="O15" s="770">
        <v>28.304915171260426</v>
      </c>
      <c r="P15" s="770">
        <v>28.347985696389941</v>
      </c>
      <c r="Q15" s="770">
        <v>28.730648169313397</v>
      </c>
      <c r="R15" s="770">
        <v>34.742472533228593</v>
      </c>
      <c r="S15" s="770">
        <v>36.831956484876059</v>
      </c>
    </row>
    <row r="16" spans="1:19" ht="17.100000000000001" customHeight="1">
      <c r="A16" s="768">
        <v>36</v>
      </c>
      <c r="B16" s="769" t="s">
        <v>353</v>
      </c>
      <c r="C16" s="770">
        <v>157.79635639733468</v>
      </c>
      <c r="D16" s="770">
        <v>166.3694045786782</v>
      </c>
      <c r="E16" s="770">
        <v>141.4956567248376</v>
      </c>
      <c r="F16" s="770">
        <v>139.04496959012755</v>
      </c>
      <c r="G16" s="770">
        <v>142.73933973539368</v>
      </c>
      <c r="H16" s="770">
        <v>144.83661883117148</v>
      </c>
      <c r="I16" s="770">
        <v>145.07012641927182</v>
      </c>
      <c r="J16" s="770">
        <v>148.13009649339349</v>
      </c>
      <c r="K16" s="770">
        <v>153.01275697593127</v>
      </c>
      <c r="L16" s="770">
        <v>165.00911308546102</v>
      </c>
      <c r="M16" s="770">
        <v>172.12078075244088</v>
      </c>
      <c r="N16" s="770">
        <v>201.3513298420587</v>
      </c>
      <c r="O16" s="770">
        <v>206.34499372335853</v>
      </c>
      <c r="P16" s="770">
        <v>173.6380257502924</v>
      </c>
      <c r="Q16" s="770">
        <v>177.49397170620023</v>
      </c>
      <c r="R16" s="770">
        <v>195.40705140163669</v>
      </c>
      <c r="S16" s="770">
        <v>191.5757163988346</v>
      </c>
    </row>
    <row r="17" spans="1:19" ht="17.100000000000001" customHeight="1">
      <c r="A17" s="768">
        <v>40</v>
      </c>
      <c r="B17" s="769" t="s">
        <v>354</v>
      </c>
      <c r="C17" s="770">
        <v>159.85189537076297</v>
      </c>
      <c r="D17" s="770">
        <v>170.88167615134563</v>
      </c>
      <c r="E17" s="770">
        <v>169.7560190535485</v>
      </c>
      <c r="F17" s="770">
        <v>181.74471111336368</v>
      </c>
      <c r="G17" s="770">
        <v>179.12024075518968</v>
      </c>
      <c r="H17" s="770">
        <v>190.10827764826948</v>
      </c>
      <c r="I17" s="770">
        <v>206.40397593777976</v>
      </c>
      <c r="J17" s="770">
        <v>214.43349919564142</v>
      </c>
      <c r="K17" s="770">
        <v>227.32897835853581</v>
      </c>
      <c r="L17" s="770">
        <v>243.46933582199188</v>
      </c>
      <c r="M17" s="770">
        <v>226.05926597807712</v>
      </c>
      <c r="N17" s="770">
        <v>236.09429524467186</v>
      </c>
      <c r="O17" s="770">
        <v>244.7875512472761</v>
      </c>
      <c r="P17" s="770">
        <v>244.5431608470559</v>
      </c>
      <c r="Q17" s="770">
        <v>251.64176999975848</v>
      </c>
      <c r="R17" s="770">
        <v>247.90173659321567</v>
      </c>
      <c r="S17" s="770">
        <v>250.54948421302186</v>
      </c>
    </row>
    <row r="18" spans="1:19" ht="17.100000000000001" customHeight="1">
      <c r="A18" s="768">
        <v>45</v>
      </c>
      <c r="B18" s="769" t="s">
        <v>226</v>
      </c>
      <c r="C18" s="770">
        <v>1284.8021165709874</v>
      </c>
      <c r="D18" s="770">
        <v>1637.1960871115714</v>
      </c>
      <c r="E18" s="770">
        <v>1344.4867115419613</v>
      </c>
      <c r="F18" s="770">
        <v>1389.6501086596527</v>
      </c>
      <c r="G18" s="770">
        <v>1436.5622146070441</v>
      </c>
      <c r="H18" s="770">
        <v>1487.1193619980306</v>
      </c>
      <c r="I18" s="770">
        <v>1458.6002911548326</v>
      </c>
      <c r="J18" s="770">
        <v>1504.6379585388952</v>
      </c>
      <c r="K18" s="770">
        <v>1650.0331424608601</v>
      </c>
      <c r="L18" s="770">
        <v>1749.6558570119143</v>
      </c>
      <c r="M18" s="770">
        <v>1868.3756872718227</v>
      </c>
      <c r="N18" s="770">
        <v>2016.4127953889092</v>
      </c>
      <c r="O18" s="770">
        <v>2223.9108925902201</v>
      </c>
      <c r="P18" s="770">
        <v>2016.7878279392394</v>
      </c>
      <c r="Q18" s="770">
        <v>2399.7814099776115</v>
      </c>
      <c r="R18" s="770">
        <v>2483.5324168974435</v>
      </c>
      <c r="S18" s="770">
        <v>2533.0104580910102</v>
      </c>
    </row>
    <row r="19" spans="1:19" ht="26.25" customHeight="1">
      <c r="A19" s="768">
        <v>50</v>
      </c>
      <c r="B19" s="771" t="s">
        <v>355</v>
      </c>
      <c r="C19" s="770">
        <v>1929.213140863026</v>
      </c>
      <c r="D19" s="770">
        <v>1978.1851023936324</v>
      </c>
      <c r="E19" s="770">
        <v>2037.7130497404676</v>
      </c>
      <c r="F19" s="770">
        <v>2015.4669610831638</v>
      </c>
      <c r="G19" s="770">
        <v>2037.4176448975002</v>
      </c>
      <c r="H19" s="770">
        <v>2107.8270250401752</v>
      </c>
      <c r="I19" s="770">
        <v>2045.8865839175305</v>
      </c>
      <c r="J19" s="770">
        <v>2106.4961170784591</v>
      </c>
      <c r="K19" s="770">
        <v>2133.9196407112549</v>
      </c>
      <c r="L19" s="770">
        <v>2202.3088835443191</v>
      </c>
      <c r="M19" s="770">
        <v>2188.9287111780277</v>
      </c>
      <c r="N19" s="770">
        <v>2243.1191285068171</v>
      </c>
      <c r="O19" s="770">
        <v>2293.9284696178497</v>
      </c>
      <c r="P19" s="770">
        <v>2232.1039690377106</v>
      </c>
      <c r="Q19" s="770">
        <v>2254.7864004436224</v>
      </c>
      <c r="R19" s="770">
        <v>2277.262339756131</v>
      </c>
      <c r="S19" s="770">
        <v>2325.1077340854422</v>
      </c>
    </row>
    <row r="20" spans="1:19" ht="17.100000000000001" customHeight="1">
      <c r="A20" s="768">
        <v>55</v>
      </c>
      <c r="B20" s="769" t="s">
        <v>356</v>
      </c>
      <c r="C20" s="770">
        <v>484.27001319253861</v>
      </c>
      <c r="D20" s="770">
        <v>527.18353339466159</v>
      </c>
      <c r="E20" s="770">
        <v>422.72101125680587</v>
      </c>
      <c r="F20" s="770">
        <v>400.17510914272731</v>
      </c>
      <c r="G20" s="770">
        <v>411.89872340643558</v>
      </c>
      <c r="H20" s="770">
        <v>472.24142652252675</v>
      </c>
      <c r="I20" s="770">
        <v>469.27854159734483</v>
      </c>
      <c r="J20" s="770">
        <v>542.95275029050254</v>
      </c>
      <c r="K20" s="770">
        <v>551.44787786377105</v>
      </c>
      <c r="L20" s="770">
        <v>649.59585299527794</v>
      </c>
      <c r="M20" s="770">
        <v>593.73662531371963</v>
      </c>
      <c r="N20" s="770">
        <v>368.8971952934877</v>
      </c>
      <c r="O20" s="770">
        <v>426.2882597084257</v>
      </c>
      <c r="P20" s="770">
        <v>188.31073101165569</v>
      </c>
      <c r="Q20" s="770">
        <v>282.59098274829898</v>
      </c>
      <c r="R20" s="770">
        <v>355.86820351384682</v>
      </c>
      <c r="S20" s="770">
        <v>414.68635272775015</v>
      </c>
    </row>
    <row r="21" spans="1:19" ht="17.100000000000001" customHeight="1">
      <c r="A21" s="768">
        <v>60</v>
      </c>
      <c r="B21" s="769" t="s">
        <v>357</v>
      </c>
      <c r="C21" s="770">
        <v>1208.2120322503429</v>
      </c>
      <c r="D21" s="770">
        <v>1294.4096713878691</v>
      </c>
      <c r="E21" s="770">
        <v>1123.6093043818519</v>
      </c>
      <c r="F21" s="770">
        <v>1181.4395198412872</v>
      </c>
      <c r="G21" s="770">
        <v>1236.6829152124349</v>
      </c>
      <c r="H21" s="770">
        <v>1272.6911732159242</v>
      </c>
      <c r="I21" s="770">
        <v>1255.2191687248105</v>
      </c>
      <c r="J21" s="770">
        <v>1267.7314164546865</v>
      </c>
      <c r="K21" s="770">
        <v>1234.0533919640454</v>
      </c>
      <c r="L21" s="770">
        <v>1204.0171188395411</v>
      </c>
      <c r="M21" s="770">
        <v>1462.4917081158171</v>
      </c>
      <c r="N21" s="770">
        <v>1410.4802234560268</v>
      </c>
      <c r="O21" s="770">
        <v>1477.7611970819466</v>
      </c>
      <c r="P21" s="770">
        <v>1382.5270570243486</v>
      </c>
      <c r="Q21" s="770">
        <v>1452.8996383794411</v>
      </c>
      <c r="R21" s="770">
        <v>1488.4651305278958</v>
      </c>
      <c r="S21" s="770">
        <v>1814.4833220805644</v>
      </c>
    </row>
    <row r="22" spans="1:19" ht="17.100000000000001" customHeight="1">
      <c r="A22" s="768">
        <v>64</v>
      </c>
      <c r="B22" s="769" t="s">
        <v>358</v>
      </c>
      <c r="C22" s="770">
        <v>290.86260601210245</v>
      </c>
      <c r="D22" s="770">
        <v>349.24020699021293</v>
      </c>
      <c r="E22" s="770">
        <v>398.09427522009253</v>
      </c>
      <c r="F22" s="770">
        <v>435.91960866587129</v>
      </c>
      <c r="G22" s="770">
        <v>455.93761822380708</v>
      </c>
      <c r="H22" s="770">
        <v>408.57177414745792</v>
      </c>
      <c r="I22" s="770">
        <v>491.83786928234497</v>
      </c>
      <c r="J22" s="770">
        <v>497.95470151336303</v>
      </c>
      <c r="K22" s="770">
        <v>510.70595628258121</v>
      </c>
      <c r="L22" s="770">
        <v>569.27823271240868</v>
      </c>
      <c r="M22" s="770">
        <v>590.26011716436005</v>
      </c>
      <c r="N22" s="770">
        <v>669.31943180582255</v>
      </c>
      <c r="O22" s="770">
        <v>738.29504335344484</v>
      </c>
      <c r="P22" s="770">
        <v>882.43124410182099</v>
      </c>
      <c r="Q22" s="770">
        <v>938.53940022886945</v>
      </c>
      <c r="R22" s="770">
        <v>1030.3877243761276</v>
      </c>
      <c r="S22" s="770">
        <v>1129.923630029115</v>
      </c>
    </row>
    <row r="23" spans="1:19" ht="17.100000000000001" customHeight="1">
      <c r="A23" s="768">
        <v>65</v>
      </c>
      <c r="B23" s="769" t="s">
        <v>359</v>
      </c>
      <c r="C23" s="770">
        <v>325.40903271505334</v>
      </c>
      <c r="D23" s="770">
        <v>303.63387672221779</v>
      </c>
      <c r="E23" s="770">
        <v>343.63575318240987</v>
      </c>
      <c r="F23" s="770">
        <v>330.69616156086863</v>
      </c>
      <c r="G23" s="770">
        <v>356.86723264145064</v>
      </c>
      <c r="H23" s="770">
        <v>377.28435308024984</v>
      </c>
      <c r="I23" s="770">
        <v>397.50474109222216</v>
      </c>
      <c r="J23" s="770">
        <v>456.6747197526546</v>
      </c>
      <c r="K23" s="770">
        <v>532.23346116920595</v>
      </c>
      <c r="L23" s="770">
        <v>572.74401829124054</v>
      </c>
      <c r="M23" s="770">
        <v>656.13336598674107</v>
      </c>
      <c r="N23" s="770">
        <v>664.49216814743329</v>
      </c>
      <c r="O23" s="770">
        <v>742.01362351605678</v>
      </c>
      <c r="P23" s="770">
        <v>745.71949413525158</v>
      </c>
      <c r="Q23" s="770">
        <v>838.60521473915605</v>
      </c>
      <c r="R23" s="770">
        <v>905.77818543636431</v>
      </c>
      <c r="S23" s="770">
        <v>983.99779270296108</v>
      </c>
    </row>
    <row r="24" spans="1:19" ht="17.100000000000001" customHeight="1">
      <c r="A24" s="768">
        <v>71</v>
      </c>
      <c r="B24" s="769" t="s">
        <v>360</v>
      </c>
      <c r="C24" s="770">
        <v>1228.0090929034977</v>
      </c>
      <c r="D24" s="770">
        <v>1302.2250782821884</v>
      </c>
      <c r="E24" s="770">
        <v>1239.4363230616605</v>
      </c>
      <c r="F24" s="770">
        <v>1275.3185815903794</v>
      </c>
      <c r="G24" s="770">
        <v>1283.8801556511739</v>
      </c>
      <c r="H24" s="770">
        <v>1322.8558266925363</v>
      </c>
      <c r="I24" s="770">
        <v>1404.6128774328145</v>
      </c>
      <c r="J24" s="770">
        <v>1428.1020765350645</v>
      </c>
      <c r="K24" s="770">
        <v>1469.1590536733206</v>
      </c>
      <c r="L24" s="770">
        <v>1610.0194480474743</v>
      </c>
      <c r="M24" s="770">
        <v>1655.2237418252189</v>
      </c>
      <c r="N24" s="770">
        <v>1649.3194155385133</v>
      </c>
      <c r="O24" s="770">
        <v>1696.642070355651</v>
      </c>
      <c r="P24" s="770">
        <v>1559.8052280599929</v>
      </c>
      <c r="Q24" s="770">
        <v>1600.5409465397447</v>
      </c>
      <c r="R24" s="770">
        <v>1631.6369803627344</v>
      </c>
      <c r="S24" s="770">
        <v>1543.1126908237593</v>
      </c>
    </row>
    <row r="25" spans="1:19" ht="17.100000000000001" customHeight="1">
      <c r="A25" s="768">
        <v>75</v>
      </c>
      <c r="B25" s="769" t="s">
        <v>87</v>
      </c>
      <c r="C25" s="770">
        <v>1211.0407640904571</v>
      </c>
      <c r="D25" s="770">
        <v>1336.5867583917338</v>
      </c>
      <c r="E25" s="770">
        <v>1294.4784117558263</v>
      </c>
      <c r="F25" s="770">
        <v>1254.2658355503072</v>
      </c>
      <c r="G25" s="770">
        <v>1216.6406349348053</v>
      </c>
      <c r="H25" s="770">
        <v>1193.5925857696584</v>
      </c>
      <c r="I25" s="770">
        <v>1172.5408101754961</v>
      </c>
      <c r="J25" s="770">
        <v>1185.0660793239581</v>
      </c>
      <c r="K25" s="770">
        <v>1162.2979363966615</v>
      </c>
      <c r="L25" s="770">
        <v>1149.5080509361262</v>
      </c>
      <c r="M25" s="770">
        <v>1174.6592658951224</v>
      </c>
      <c r="N25" s="770">
        <v>1146.2700174546706</v>
      </c>
      <c r="O25" s="770">
        <v>1155.1058166157736</v>
      </c>
      <c r="P25" s="770">
        <v>1122.6749462376281</v>
      </c>
      <c r="Q25" s="770">
        <v>1162.2006727024391</v>
      </c>
      <c r="R25" s="770">
        <v>1149.3388794618013</v>
      </c>
      <c r="S25" s="770">
        <v>1146.0710368390969</v>
      </c>
    </row>
    <row r="26" spans="1:19" ht="17.100000000000001" customHeight="1">
      <c r="A26" s="768">
        <v>80</v>
      </c>
      <c r="B26" s="769" t="s">
        <v>361</v>
      </c>
      <c r="C26" s="770">
        <v>509.23937264426991</v>
      </c>
      <c r="D26" s="770">
        <v>446.3302853142186</v>
      </c>
      <c r="E26" s="770">
        <v>422.88738692970782</v>
      </c>
      <c r="F26" s="770">
        <v>419.34503309180695</v>
      </c>
      <c r="G26" s="770">
        <v>364.86933222144251</v>
      </c>
      <c r="H26" s="770">
        <v>398.97826516513919</v>
      </c>
      <c r="I26" s="770">
        <v>364.98272253225269</v>
      </c>
      <c r="J26" s="770">
        <v>346.0277246993129</v>
      </c>
      <c r="K26" s="770">
        <v>341.27313276771247</v>
      </c>
      <c r="L26" s="770">
        <v>322.36693827382567</v>
      </c>
      <c r="M26" s="770">
        <v>355.53114141464192</v>
      </c>
      <c r="N26" s="770">
        <v>413.18553253041148</v>
      </c>
      <c r="O26" s="770">
        <v>420.28007330311448</v>
      </c>
      <c r="P26" s="770">
        <v>365.96033011509974</v>
      </c>
      <c r="Q26" s="770">
        <v>422.04502154463671</v>
      </c>
      <c r="R26" s="770">
        <v>442.08427409173618</v>
      </c>
      <c r="S26" s="770">
        <v>399.42555516586469</v>
      </c>
    </row>
    <row r="27" spans="1:19" ht="17.100000000000001" customHeight="1">
      <c r="A27" s="768">
        <v>85</v>
      </c>
      <c r="B27" s="769" t="s">
        <v>362</v>
      </c>
      <c r="C27" s="770">
        <v>247.34746614763509</v>
      </c>
      <c r="D27" s="770">
        <v>247.18771327356907</v>
      </c>
      <c r="E27" s="770">
        <v>237.35257218000993</v>
      </c>
      <c r="F27" s="770">
        <v>231.39442330395053</v>
      </c>
      <c r="G27" s="770">
        <v>234.30622399940233</v>
      </c>
      <c r="H27" s="770">
        <v>232.37545575922064</v>
      </c>
      <c r="I27" s="770">
        <v>232.76583580969324</v>
      </c>
      <c r="J27" s="770">
        <v>232.26653570493542</v>
      </c>
      <c r="K27" s="770">
        <v>229.874285890203</v>
      </c>
      <c r="L27" s="770">
        <v>236.4667293257252</v>
      </c>
      <c r="M27" s="770">
        <v>249.39433147016973</v>
      </c>
      <c r="N27" s="770">
        <v>246.05012639549926</v>
      </c>
      <c r="O27" s="770">
        <v>252.08850959881983</v>
      </c>
      <c r="P27" s="770">
        <v>290.32468604592685</v>
      </c>
      <c r="Q27" s="770">
        <v>264.05111588879981</v>
      </c>
      <c r="R27" s="770">
        <v>278.51296062623135</v>
      </c>
      <c r="S27" s="770">
        <v>262.19190123303838</v>
      </c>
    </row>
    <row r="28" spans="1:19" ht="17.100000000000001" customHeight="1">
      <c r="A28" s="768">
        <v>91</v>
      </c>
      <c r="B28" s="769" t="s">
        <v>363</v>
      </c>
      <c r="C28" s="770">
        <v>240.43234693999818</v>
      </c>
      <c r="D28" s="770">
        <v>235.9322097888421</v>
      </c>
      <c r="E28" s="770">
        <v>240.78590194671199</v>
      </c>
      <c r="F28" s="770">
        <v>222.79332797277323</v>
      </c>
      <c r="G28" s="770">
        <v>217.47981065747149</v>
      </c>
      <c r="H28" s="770">
        <v>222.92565738809603</v>
      </c>
      <c r="I28" s="770">
        <v>241.31628682177046</v>
      </c>
      <c r="J28" s="770">
        <v>248.71938618945464</v>
      </c>
      <c r="K28" s="770">
        <v>246.40513756118048</v>
      </c>
      <c r="L28" s="770">
        <v>253.59189070040088</v>
      </c>
      <c r="M28" s="770">
        <v>257.26801513181749</v>
      </c>
      <c r="N28" s="770">
        <v>317.75447826497856</v>
      </c>
      <c r="O28" s="770">
        <v>273.52133225842397</v>
      </c>
      <c r="P28" s="770">
        <v>247.96523773790204</v>
      </c>
      <c r="Q28" s="770">
        <v>217.4117642827174</v>
      </c>
      <c r="R28" s="770">
        <v>211.15314213568217</v>
      </c>
      <c r="S28" s="770">
        <v>188.68723883296315</v>
      </c>
    </row>
    <row r="29" spans="1:19" ht="17.100000000000001" customHeight="1" thickBot="1">
      <c r="A29" s="772"/>
      <c r="B29" s="773"/>
      <c r="C29" s="774">
        <v>15177.679136542891</v>
      </c>
      <c r="D29" s="774">
        <v>16103.340084945496</v>
      </c>
      <c r="E29" s="774">
        <v>15696.115294349976</v>
      </c>
      <c r="F29" s="774">
        <v>15667.215316968601</v>
      </c>
      <c r="G29" s="774">
        <v>15861.875789653302</v>
      </c>
      <c r="H29" s="774">
        <v>16370.067000213388</v>
      </c>
      <c r="I29" s="774">
        <v>16695.267118627391</v>
      </c>
      <c r="J29" s="774">
        <v>17224.866218542287</v>
      </c>
      <c r="K29" s="774">
        <v>17575.753880157172</v>
      </c>
      <c r="L29" s="774">
        <v>18232.953221879168</v>
      </c>
      <c r="M29" s="774">
        <v>18999.610630488722</v>
      </c>
      <c r="N29" s="774">
        <v>19172.6778745376</v>
      </c>
      <c r="O29" s="774">
        <v>20230.501255562085</v>
      </c>
      <c r="P29" s="774">
        <v>18482.502204094526</v>
      </c>
      <c r="Q29" s="774">
        <v>19647.138823595447</v>
      </c>
      <c r="R29" s="774">
        <v>20435.648991504117</v>
      </c>
      <c r="S29" s="774">
        <v>21243.418145355885</v>
      </c>
    </row>
    <row r="30" spans="1:19" ht="17.100000000000001" customHeight="1" thickTop="1">
      <c r="B30" s="750" t="s">
        <v>435</v>
      </c>
    </row>
    <row r="31" spans="1:19" ht="17.100000000000001" customHeight="1">
      <c r="B31" s="750" t="s">
        <v>307</v>
      </c>
    </row>
    <row r="32" spans="1:19" ht="30.6" customHeight="1">
      <c r="A32" s="806" t="s">
        <v>391</v>
      </c>
      <c r="B32" s="806"/>
      <c r="C32" s="806"/>
      <c r="D32" s="806"/>
      <c r="E32" s="806"/>
      <c r="F32" s="806"/>
      <c r="G32" s="806"/>
      <c r="H32" s="806"/>
      <c r="I32" s="806"/>
      <c r="J32" s="806"/>
      <c r="K32" s="806"/>
      <c r="L32" s="806"/>
      <c r="M32" s="806"/>
      <c r="N32" s="806"/>
      <c r="O32" s="806"/>
      <c r="P32" s="806"/>
      <c r="Q32" s="806"/>
      <c r="R32" s="806"/>
      <c r="S32" s="806"/>
    </row>
    <row r="33" spans="1:19" ht="17.100000000000001" customHeight="1">
      <c r="B33" s="775"/>
    </row>
    <row r="34" spans="1:19" ht="17.100000000000001" customHeight="1">
      <c r="B34" s="775"/>
    </row>
    <row r="35" spans="1:19" ht="17.100000000000001" customHeight="1">
      <c r="A35" s="808" t="s">
        <v>400</v>
      </c>
      <c r="B35" s="810" t="s">
        <v>366</v>
      </c>
      <c r="C35" s="753"/>
      <c r="D35" s="753"/>
      <c r="E35" s="753"/>
      <c r="F35" s="753"/>
      <c r="G35" s="753"/>
      <c r="H35" s="753"/>
      <c r="I35" s="753"/>
      <c r="J35" s="753"/>
      <c r="K35" s="753"/>
      <c r="L35" s="753"/>
      <c r="M35" s="753"/>
      <c r="N35" s="753"/>
      <c r="O35" s="753"/>
      <c r="P35" s="753"/>
      <c r="Q35" s="753"/>
      <c r="R35" s="753"/>
      <c r="S35" s="753"/>
    </row>
    <row r="36" spans="1:19" ht="24" customHeight="1" thickBot="1">
      <c r="A36" s="809"/>
      <c r="B36" s="811"/>
      <c r="C36" s="776">
        <v>2007</v>
      </c>
      <c r="D36" s="776">
        <v>2008</v>
      </c>
      <c r="E36" s="776">
        <v>2009</v>
      </c>
      <c r="F36" s="776">
        <v>2010</v>
      </c>
      <c r="G36" s="776">
        <v>2011</v>
      </c>
      <c r="H36" s="776">
        <v>2012</v>
      </c>
      <c r="I36" s="776">
        <v>2013</v>
      </c>
      <c r="J36" s="776" t="s">
        <v>343</v>
      </c>
      <c r="K36" s="776" t="s">
        <v>344</v>
      </c>
      <c r="L36" s="776" t="s">
        <v>345</v>
      </c>
      <c r="M36" s="776">
        <v>2017</v>
      </c>
      <c r="N36" s="776">
        <v>2018</v>
      </c>
      <c r="O36" s="776">
        <v>2019</v>
      </c>
      <c r="P36" s="776">
        <v>2020</v>
      </c>
      <c r="Q36" s="776">
        <v>2021</v>
      </c>
      <c r="R36" s="776">
        <v>2022</v>
      </c>
      <c r="S36" s="776">
        <v>2023</v>
      </c>
    </row>
    <row r="37" spans="1:19" ht="17.100000000000001" customHeight="1" thickTop="1">
      <c r="A37" s="768">
        <v>1</v>
      </c>
      <c r="B37" s="769" t="s">
        <v>51</v>
      </c>
      <c r="C37" s="777">
        <v>3072.974827131723</v>
      </c>
      <c r="D37" s="777">
        <v>3388.2277499652055</v>
      </c>
      <c r="E37" s="777">
        <v>3959.9463961197825</v>
      </c>
      <c r="F37" s="777">
        <v>4286.6651137098406</v>
      </c>
      <c r="G37" s="777">
        <v>4845.3548153533193</v>
      </c>
      <c r="H37" s="777">
        <v>4822.9991608618166</v>
      </c>
      <c r="I37" s="777">
        <v>4785.4573880166754</v>
      </c>
      <c r="J37" s="777">
        <v>5129.1483497409918</v>
      </c>
      <c r="K37" s="777">
        <v>5458.4643286143273</v>
      </c>
      <c r="L37" s="777">
        <v>5886.4513579062223</v>
      </c>
      <c r="M37" s="777">
        <v>6269.4933663655547</v>
      </c>
      <c r="N37" s="777">
        <v>7106.9379086155186</v>
      </c>
      <c r="O37" s="777">
        <v>7536.5226618324541</v>
      </c>
      <c r="P37" s="777">
        <v>7649.2797330338635</v>
      </c>
      <c r="Q37" s="778">
        <v>7851.2153720874385</v>
      </c>
      <c r="R37" s="778">
        <v>8877.6572553412698</v>
      </c>
      <c r="S37" s="778">
        <v>10292.598688893419</v>
      </c>
    </row>
    <row r="38" spans="1:19" ht="17.100000000000001" customHeight="1">
      <c r="A38" s="768">
        <v>3</v>
      </c>
      <c r="B38" s="769" t="s">
        <v>346</v>
      </c>
      <c r="C38" s="777">
        <v>1243.6476739533568</v>
      </c>
      <c r="D38" s="777">
        <v>1402.480147786488</v>
      </c>
      <c r="E38" s="777">
        <v>1531.5149067906691</v>
      </c>
      <c r="F38" s="777">
        <v>1483.3532095039341</v>
      </c>
      <c r="G38" s="777">
        <v>1652.6543000512611</v>
      </c>
      <c r="H38" s="777">
        <v>2014.5217266950458</v>
      </c>
      <c r="I38" s="777">
        <v>2139.0386932725414</v>
      </c>
      <c r="J38" s="777">
        <v>2310.2476290487712</v>
      </c>
      <c r="K38" s="777">
        <v>2684.1372643653303</v>
      </c>
      <c r="L38" s="777">
        <v>3100.9189397693053</v>
      </c>
      <c r="M38" s="777">
        <v>3229.9410024057015</v>
      </c>
      <c r="N38" s="777">
        <v>3268.3723249769801</v>
      </c>
      <c r="O38" s="778">
        <v>3525.5049610289361</v>
      </c>
      <c r="P38" s="778">
        <v>3862.1545308051736</v>
      </c>
      <c r="Q38" s="778">
        <v>3773.1525035816876</v>
      </c>
      <c r="R38" s="778">
        <v>4158.4970037489111</v>
      </c>
      <c r="S38" s="778">
        <v>4920.6349454247784</v>
      </c>
    </row>
    <row r="39" spans="1:19" ht="17.100000000000001" customHeight="1">
      <c r="A39" s="768">
        <v>2</v>
      </c>
      <c r="B39" s="769" t="s">
        <v>53</v>
      </c>
      <c r="C39" s="777">
        <v>166.8269515597508</v>
      </c>
      <c r="D39" s="777">
        <v>166.002988574222</v>
      </c>
      <c r="E39" s="777">
        <v>239.82381283553693</v>
      </c>
      <c r="F39" s="777">
        <v>296.65179764893878</v>
      </c>
      <c r="G39" s="777">
        <v>297.93561471466006</v>
      </c>
      <c r="H39" s="777">
        <v>278.96474968862452</v>
      </c>
      <c r="I39" s="777">
        <v>339.28993753265769</v>
      </c>
      <c r="J39" s="777">
        <v>376.39866133840161</v>
      </c>
      <c r="K39" s="777">
        <v>408.35618317434449</v>
      </c>
      <c r="L39" s="777">
        <v>472.25520084011976</v>
      </c>
      <c r="M39" s="777">
        <v>580.56804456737984</v>
      </c>
      <c r="N39" s="777">
        <v>625.18883158196502</v>
      </c>
      <c r="O39" s="777">
        <v>653.74529237881927</v>
      </c>
      <c r="P39" s="777">
        <v>695.68315113491178</v>
      </c>
      <c r="Q39" s="778">
        <v>757.89630723934408</v>
      </c>
      <c r="R39" s="778">
        <v>488.33704930875894</v>
      </c>
      <c r="S39" s="778">
        <v>536.66613280577292</v>
      </c>
    </row>
    <row r="40" spans="1:19" ht="17.100000000000001" customHeight="1">
      <c r="A40" s="768">
        <v>10</v>
      </c>
      <c r="B40" s="769" t="s">
        <v>347</v>
      </c>
      <c r="C40" s="777">
        <v>111.84318944801835</v>
      </c>
      <c r="D40" s="777">
        <v>156.90537130279</v>
      </c>
      <c r="E40" s="777">
        <v>161.11430640214428</v>
      </c>
      <c r="F40" s="777">
        <v>244.29396079788395</v>
      </c>
      <c r="G40" s="777">
        <v>283.23315580054719</v>
      </c>
      <c r="H40" s="777">
        <v>388.12126437005236</v>
      </c>
      <c r="I40" s="777">
        <v>807.76057963385631</v>
      </c>
      <c r="J40" s="777">
        <v>1118.8770156029495</v>
      </c>
      <c r="K40" s="777">
        <v>1051.2050499796549</v>
      </c>
      <c r="L40" s="777">
        <v>851.83932856136789</v>
      </c>
      <c r="M40" s="777">
        <v>1413.3732245308743</v>
      </c>
      <c r="N40" s="777">
        <v>2118.4734313466142</v>
      </c>
      <c r="O40" s="777">
        <v>2115.9666280547463</v>
      </c>
      <c r="P40" s="777">
        <v>979.65232752355644</v>
      </c>
      <c r="Q40" s="778">
        <v>1867.252594309999</v>
      </c>
      <c r="R40" s="778">
        <v>3038.0078785396813</v>
      </c>
      <c r="S40" s="778">
        <v>3018.3084851575259</v>
      </c>
    </row>
    <row r="41" spans="1:19" ht="17.100000000000001" customHeight="1">
      <c r="A41" s="768">
        <v>15</v>
      </c>
      <c r="B41" s="769" t="s">
        <v>364</v>
      </c>
      <c r="C41" s="777">
        <v>687.66884003035102</v>
      </c>
      <c r="D41" s="777">
        <v>834.32436183578739</v>
      </c>
      <c r="E41" s="777">
        <v>821.09399832458985</v>
      </c>
      <c r="F41" s="777">
        <v>885.00674859674109</v>
      </c>
      <c r="G41" s="777">
        <v>984.81995637288674</v>
      </c>
      <c r="H41" s="777">
        <v>1083.9653565265539</v>
      </c>
      <c r="I41" s="777">
        <v>1266.3626181366735</v>
      </c>
      <c r="J41" s="777">
        <v>1547.2581307198443</v>
      </c>
      <c r="K41" s="777">
        <v>1546.0767147618417</v>
      </c>
      <c r="L41" s="777">
        <v>2374.0414299112754</v>
      </c>
      <c r="M41" s="777">
        <v>2120.4456905401239</v>
      </c>
      <c r="N41" s="777">
        <v>2399.3064845539275</v>
      </c>
      <c r="O41" s="777">
        <v>2935.1829607071904</v>
      </c>
      <c r="P41" s="777">
        <v>2743.5060370695101</v>
      </c>
      <c r="Q41" s="778">
        <v>3694.68738585543</v>
      </c>
      <c r="R41" s="778">
        <v>5056.516394215525</v>
      </c>
      <c r="S41" s="778">
        <v>6193.6200025006056</v>
      </c>
    </row>
    <row r="42" spans="1:19" ht="17.100000000000001" customHeight="1">
      <c r="A42" s="768">
        <v>17</v>
      </c>
      <c r="B42" s="769" t="s">
        <v>349</v>
      </c>
      <c r="C42" s="777">
        <v>180.27178541101557</v>
      </c>
      <c r="D42" s="777">
        <v>205.73032431700904</v>
      </c>
      <c r="E42" s="777">
        <v>186.56875372027571</v>
      </c>
      <c r="F42" s="777">
        <v>229.30363030337776</v>
      </c>
      <c r="G42" s="777">
        <v>253.93036214362542</v>
      </c>
      <c r="H42" s="777">
        <v>275.16852196026434</v>
      </c>
      <c r="I42" s="777">
        <v>258.18215876962495</v>
      </c>
      <c r="J42" s="777">
        <v>280.9176268848978</v>
      </c>
      <c r="K42" s="777">
        <v>274.27298213509357</v>
      </c>
      <c r="L42" s="777">
        <v>355.23611953556428</v>
      </c>
      <c r="M42" s="777">
        <v>434.9994345471755</v>
      </c>
      <c r="N42" s="777">
        <v>487.90089545762839</v>
      </c>
      <c r="O42" s="777">
        <v>592.85875044391423</v>
      </c>
      <c r="P42" s="777">
        <v>571.17293297633842</v>
      </c>
      <c r="Q42" s="778">
        <v>1038.5485416452448</v>
      </c>
      <c r="R42" s="778">
        <v>1017.9884221168022</v>
      </c>
      <c r="S42" s="778">
        <v>868.13220418406036</v>
      </c>
    </row>
    <row r="43" spans="1:19" ht="17.100000000000001" customHeight="1">
      <c r="A43" s="768">
        <v>20</v>
      </c>
      <c r="B43" s="769" t="s">
        <v>350</v>
      </c>
      <c r="C43" s="777">
        <v>161.86884462511574</v>
      </c>
      <c r="D43" s="777">
        <v>165.83233099298985</v>
      </c>
      <c r="E43" s="777">
        <v>190.48282486317683</v>
      </c>
      <c r="F43" s="777">
        <v>251.2618966112623</v>
      </c>
      <c r="G43" s="777">
        <v>257.51623053677605</v>
      </c>
      <c r="H43" s="777">
        <v>260.83576670405142</v>
      </c>
      <c r="I43" s="777">
        <v>270.28923523429808</v>
      </c>
      <c r="J43" s="777">
        <v>293.29269937798017</v>
      </c>
      <c r="K43" s="777">
        <v>338.56794457765528</v>
      </c>
      <c r="L43" s="777">
        <v>384.61382570225828</v>
      </c>
      <c r="M43" s="777">
        <v>394.49376583260698</v>
      </c>
      <c r="N43" s="777">
        <v>446.49890244368453</v>
      </c>
      <c r="O43" s="777">
        <v>472.31384166935504</v>
      </c>
      <c r="P43" s="777">
        <v>398.86271612434075</v>
      </c>
      <c r="Q43" s="778">
        <v>413.25054600399454</v>
      </c>
      <c r="R43" s="778">
        <v>515.13378705326238</v>
      </c>
      <c r="S43" s="778">
        <v>509.32236429582525</v>
      </c>
    </row>
    <row r="44" spans="1:19" ht="17.100000000000001" customHeight="1">
      <c r="A44" s="768">
        <v>26</v>
      </c>
      <c r="B44" s="769" t="s">
        <v>55</v>
      </c>
      <c r="C44" s="777">
        <v>55.994363546928639</v>
      </c>
      <c r="D44" s="777">
        <v>71.082876125945489</v>
      </c>
      <c r="E44" s="777">
        <v>64.134796814658301</v>
      </c>
      <c r="F44" s="777">
        <v>67.127410152503515</v>
      </c>
      <c r="G44" s="777">
        <v>66.208813701024113</v>
      </c>
      <c r="H44" s="777">
        <v>67.160021590643851</v>
      </c>
      <c r="I44" s="777">
        <v>64.394568765921576</v>
      </c>
      <c r="J44" s="777">
        <v>68.345068089601199</v>
      </c>
      <c r="K44" s="777">
        <v>68.784457199356964</v>
      </c>
      <c r="L44" s="777">
        <v>68.859921638618644</v>
      </c>
      <c r="M44" s="777">
        <v>78.939145197813843</v>
      </c>
      <c r="N44" s="777">
        <v>91.050572562486522</v>
      </c>
      <c r="O44" s="777">
        <v>98.976770589488453</v>
      </c>
      <c r="P44" s="777">
        <v>88.246654348055586</v>
      </c>
      <c r="Q44" s="778">
        <v>92.490282253990188</v>
      </c>
      <c r="R44" s="778">
        <v>86.328623489743279</v>
      </c>
      <c r="S44" s="778">
        <v>127.94640355377507</v>
      </c>
    </row>
    <row r="45" spans="1:19" ht="17.100000000000001" customHeight="1">
      <c r="A45" s="768">
        <v>28</v>
      </c>
      <c r="B45" s="769" t="s">
        <v>351</v>
      </c>
      <c r="C45" s="777">
        <v>156.49502948864099</v>
      </c>
      <c r="D45" s="777">
        <v>244.77342953585563</v>
      </c>
      <c r="E45" s="777">
        <v>203.00253155094947</v>
      </c>
      <c r="F45" s="777">
        <v>176.8889460265392</v>
      </c>
      <c r="G45" s="777">
        <v>202.6022771932104</v>
      </c>
      <c r="H45" s="777">
        <v>221.79157570915046</v>
      </c>
      <c r="I45" s="777">
        <v>202.95408150448409</v>
      </c>
      <c r="J45" s="777">
        <v>221.81676482631619</v>
      </c>
      <c r="K45" s="777">
        <v>270.16976612711915</v>
      </c>
      <c r="L45" s="777">
        <v>287.01814650794591</v>
      </c>
      <c r="M45" s="777">
        <v>327.26049473379908</v>
      </c>
      <c r="N45" s="777">
        <v>374.4664843902209</v>
      </c>
      <c r="O45" s="777">
        <v>428.19196746404606</v>
      </c>
      <c r="P45" s="777">
        <v>471.88490682390193</v>
      </c>
      <c r="Q45" s="778">
        <v>536.44692645743169</v>
      </c>
      <c r="R45" s="778">
        <v>591.96263010697703</v>
      </c>
      <c r="S45" s="778">
        <v>626.64415225145206</v>
      </c>
    </row>
    <row r="46" spans="1:19" ht="17.100000000000001" customHeight="1">
      <c r="A46" s="768">
        <v>29</v>
      </c>
      <c r="B46" s="769" t="s">
        <v>352</v>
      </c>
      <c r="C46" s="777">
        <v>63.601395249981621</v>
      </c>
      <c r="D46" s="777">
        <v>50.276023421849359</v>
      </c>
      <c r="E46" s="777">
        <v>41.308931467881251</v>
      </c>
      <c r="F46" s="777">
        <v>31.352636456939081</v>
      </c>
      <c r="G46" s="777">
        <v>27.642218442035276</v>
      </c>
      <c r="H46" s="777">
        <v>30.510427207839925</v>
      </c>
      <c r="I46" s="777">
        <v>31.905567714632951</v>
      </c>
      <c r="J46" s="777">
        <v>34.288681487378128</v>
      </c>
      <c r="K46" s="777">
        <v>33.060694951284646</v>
      </c>
      <c r="L46" s="777">
        <v>37.383462915649275</v>
      </c>
      <c r="M46" s="777">
        <v>47.389718149318156</v>
      </c>
      <c r="N46" s="777">
        <v>50.596314839263997</v>
      </c>
      <c r="O46" s="777">
        <v>51.491129164147907</v>
      </c>
      <c r="P46" s="777">
        <v>53.118662457881342</v>
      </c>
      <c r="Q46" s="778">
        <v>56.900804474793304</v>
      </c>
      <c r="R46" s="778">
        <v>73.645392911904679</v>
      </c>
      <c r="S46" s="778">
        <v>82.039606050861437</v>
      </c>
    </row>
    <row r="47" spans="1:19" ht="17.100000000000001" customHeight="1">
      <c r="A47" s="768">
        <v>36</v>
      </c>
      <c r="B47" s="769" t="s">
        <v>353</v>
      </c>
      <c r="C47" s="777">
        <v>157.79635639733468</v>
      </c>
      <c r="D47" s="777">
        <v>203.65811560027097</v>
      </c>
      <c r="E47" s="777">
        <v>216.4309032981252</v>
      </c>
      <c r="F47" s="777">
        <v>228.2138868052742</v>
      </c>
      <c r="G47" s="777">
        <v>248.24122578964872</v>
      </c>
      <c r="H47" s="777">
        <v>262.87008079462458</v>
      </c>
      <c r="I47" s="777">
        <v>272.02509472183783</v>
      </c>
      <c r="J47" s="777">
        <v>287.50780358692003</v>
      </c>
      <c r="K47" s="777">
        <v>295.00372880498412</v>
      </c>
      <c r="L47" s="777">
        <v>330.11591742970916</v>
      </c>
      <c r="M47" s="777">
        <v>369.0227983040611</v>
      </c>
      <c r="N47" s="777">
        <v>449.54119899145064</v>
      </c>
      <c r="O47" s="777">
        <v>570.46413306291004</v>
      </c>
      <c r="P47" s="777">
        <v>480.81728366038323</v>
      </c>
      <c r="Q47" s="778">
        <v>418.23092457280268</v>
      </c>
      <c r="R47" s="778">
        <v>552.79715565511731</v>
      </c>
      <c r="S47" s="778">
        <v>588.87658217480839</v>
      </c>
    </row>
    <row r="48" spans="1:19" ht="17.100000000000001" customHeight="1">
      <c r="A48" s="768">
        <v>40</v>
      </c>
      <c r="B48" s="769" t="s">
        <v>354</v>
      </c>
      <c r="C48" s="777">
        <v>159.85189537076297</v>
      </c>
      <c r="D48" s="777">
        <v>193.00545974990209</v>
      </c>
      <c r="E48" s="777">
        <v>204.94964174335959</v>
      </c>
      <c r="F48" s="777">
        <v>252.95380488039501</v>
      </c>
      <c r="G48" s="777">
        <v>243.26763873424468</v>
      </c>
      <c r="H48" s="777">
        <v>260.82840792940726</v>
      </c>
      <c r="I48" s="777">
        <v>239.11120930412693</v>
      </c>
      <c r="J48" s="777">
        <v>227.99291097491204</v>
      </c>
      <c r="K48" s="777">
        <v>305.87402671442914</v>
      </c>
      <c r="L48" s="777">
        <v>341.98411884606747</v>
      </c>
      <c r="M48" s="777">
        <v>362.73295822379725</v>
      </c>
      <c r="N48" s="777">
        <v>358.5216905772312</v>
      </c>
      <c r="O48" s="777">
        <v>396.57312204085321</v>
      </c>
      <c r="P48" s="777">
        <v>403.52795645968081</v>
      </c>
      <c r="Q48" s="778">
        <v>127.02505274541363</v>
      </c>
      <c r="R48" s="778">
        <v>141.21705973898361</v>
      </c>
      <c r="S48" s="778">
        <v>221.91360172142311</v>
      </c>
    </row>
    <row r="49" spans="1:19" ht="17.100000000000001" customHeight="1">
      <c r="A49" s="768">
        <v>45</v>
      </c>
      <c r="B49" s="769" t="s">
        <v>226</v>
      </c>
      <c r="C49" s="777">
        <v>1284.8021165709874</v>
      </c>
      <c r="D49" s="777">
        <v>1624.7726588845139</v>
      </c>
      <c r="E49" s="777">
        <v>1453.9288776603698</v>
      </c>
      <c r="F49" s="777">
        <v>1390.5722817547694</v>
      </c>
      <c r="G49" s="777">
        <v>1609.0956392944477</v>
      </c>
      <c r="H49" s="777">
        <v>1539.545620904428</v>
      </c>
      <c r="I49" s="777">
        <v>1497.4227539681242</v>
      </c>
      <c r="J49" s="777">
        <v>1740.9499860871001</v>
      </c>
      <c r="K49" s="777">
        <v>2111.7437814929926</v>
      </c>
      <c r="L49" s="777">
        <v>2274.3422694266696</v>
      </c>
      <c r="M49" s="777">
        <v>2709.2440369410479</v>
      </c>
      <c r="N49" s="777">
        <v>3080.919909360699</v>
      </c>
      <c r="O49" s="777">
        <v>3793.0888664114982</v>
      </c>
      <c r="P49" s="777">
        <v>3432.4465284528542</v>
      </c>
      <c r="Q49" s="778">
        <v>3987.8919263838943</v>
      </c>
      <c r="R49" s="778">
        <v>3588.7494751263303</v>
      </c>
      <c r="S49" s="778">
        <v>3888.6730533777854</v>
      </c>
    </row>
    <row r="50" spans="1:19" ht="23.25" customHeight="1">
      <c r="A50" s="768">
        <v>50</v>
      </c>
      <c r="B50" s="771" t="s">
        <v>355</v>
      </c>
      <c r="C50" s="777">
        <v>1929.213140863026</v>
      </c>
      <c r="D50" s="777">
        <v>2152.9439648365033</v>
      </c>
      <c r="E50" s="777">
        <v>2342.948749602032</v>
      </c>
      <c r="F50" s="777">
        <v>2595.789214349858</v>
      </c>
      <c r="G50" s="777">
        <v>2871.2584456216728</v>
      </c>
      <c r="H50" s="777">
        <v>3212.3039107650184</v>
      </c>
      <c r="I50" s="777">
        <v>3221.152939941132</v>
      </c>
      <c r="J50" s="777">
        <v>3222.8549604384089</v>
      </c>
      <c r="K50" s="777">
        <v>3691.6946987668243</v>
      </c>
      <c r="L50" s="777">
        <v>4250.3309657013424</v>
      </c>
      <c r="M50" s="777">
        <v>3928.8042632784518</v>
      </c>
      <c r="N50" s="777">
        <v>4370.1910932884275</v>
      </c>
      <c r="O50" s="777">
        <v>4845.5283298538543</v>
      </c>
      <c r="P50" s="777">
        <v>5157.1365082086195</v>
      </c>
      <c r="Q50" s="778">
        <v>5353.8512966832295</v>
      </c>
      <c r="R50" s="778">
        <v>5305.182974415331</v>
      </c>
      <c r="S50" s="778">
        <v>5339.7791150341645</v>
      </c>
    </row>
    <row r="51" spans="1:19" ht="17.100000000000001" customHeight="1">
      <c r="A51" s="768">
        <v>55</v>
      </c>
      <c r="B51" s="769" t="s">
        <v>356</v>
      </c>
      <c r="C51" s="777">
        <v>484.27001319253861</v>
      </c>
      <c r="D51" s="777">
        <v>663.22208531800493</v>
      </c>
      <c r="E51" s="777">
        <v>557.81702426477409</v>
      </c>
      <c r="F51" s="777">
        <v>630.32225681188629</v>
      </c>
      <c r="G51" s="777">
        <v>738.45115403316822</v>
      </c>
      <c r="H51" s="777">
        <v>964.8153492573382</v>
      </c>
      <c r="I51" s="777">
        <v>1058.5583113799398</v>
      </c>
      <c r="J51" s="777">
        <v>1444.7795445443858</v>
      </c>
      <c r="K51" s="777">
        <v>1565.4060519195448</v>
      </c>
      <c r="L51" s="777">
        <v>2123.6910859051777</v>
      </c>
      <c r="M51" s="777">
        <v>2474.1139853225795</v>
      </c>
      <c r="N51" s="777">
        <v>1683.6705065034544</v>
      </c>
      <c r="O51" s="777">
        <v>2030.9340099685246</v>
      </c>
      <c r="P51" s="777">
        <v>791.02708244348037</v>
      </c>
      <c r="Q51" s="778">
        <v>1206.8672701089413</v>
      </c>
      <c r="R51" s="778">
        <v>1520.8190712521241</v>
      </c>
      <c r="S51" s="778">
        <v>2354.2357293068303</v>
      </c>
    </row>
    <row r="52" spans="1:19" ht="17.100000000000001" customHeight="1">
      <c r="A52" s="768">
        <v>60</v>
      </c>
      <c r="B52" s="769" t="s">
        <v>357</v>
      </c>
      <c r="C52" s="777">
        <v>1208.2120322503429</v>
      </c>
      <c r="D52" s="777">
        <v>1403.2117091029493</v>
      </c>
      <c r="E52" s="777">
        <v>1240.1158550463319</v>
      </c>
      <c r="F52" s="777">
        <v>1505.6759351627263</v>
      </c>
      <c r="G52" s="777">
        <v>1601.3739899808913</v>
      </c>
      <c r="H52" s="777">
        <v>1701.024309618399</v>
      </c>
      <c r="I52" s="777">
        <v>1719.4888494065415</v>
      </c>
      <c r="J52" s="777">
        <v>1849.532525900773</v>
      </c>
      <c r="K52" s="777">
        <v>1946.2146916420536</v>
      </c>
      <c r="L52" s="777">
        <v>1994.3108071770591</v>
      </c>
      <c r="M52" s="777">
        <v>2669.0032550917499</v>
      </c>
      <c r="N52" s="777">
        <v>2650.495516644603</v>
      </c>
      <c r="O52" s="777">
        <v>2893.6770313105508</v>
      </c>
      <c r="P52" s="777">
        <v>2996.1487884759035</v>
      </c>
      <c r="Q52" s="778">
        <v>3898.8964033839293</v>
      </c>
      <c r="R52" s="778">
        <v>4290.7370837237368</v>
      </c>
      <c r="S52" s="778">
        <v>5942.9307634067327</v>
      </c>
    </row>
    <row r="53" spans="1:19" ht="17.100000000000001" customHeight="1">
      <c r="A53" s="768">
        <v>64</v>
      </c>
      <c r="B53" s="769" t="s">
        <v>358</v>
      </c>
      <c r="C53" s="777">
        <v>290.86260601210245</v>
      </c>
      <c r="D53" s="777">
        <v>358.15438215958159</v>
      </c>
      <c r="E53" s="777">
        <v>422.23214476943809</v>
      </c>
      <c r="F53" s="777">
        <v>443.60889519277998</v>
      </c>
      <c r="G53" s="777">
        <v>535.19289696816838</v>
      </c>
      <c r="H53" s="777">
        <v>487.10821814878636</v>
      </c>
      <c r="I53" s="777">
        <v>658.08653642213039</v>
      </c>
      <c r="J53" s="777">
        <v>722.68152738841877</v>
      </c>
      <c r="K53" s="777">
        <v>738.15512870454734</v>
      </c>
      <c r="L53" s="777">
        <v>768.98478586915428</v>
      </c>
      <c r="M53" s="777">
        <v>976.8659309657005</v>
      </c>
      <c r="N53" s="777">
        <v>873.93114235802693</v>
      </c>
      <c r="O53" s="777">
        <v>1007.1840616129128</v>
      </c>
      <c r="P53" s="777">
        <v>1256.5002352862984</v>
      </c>
      <c r="Q53" s="778">
        <v>1440.1964465314691</v>
      </c>
      <c r="R53" s="778">
        <v>2109.8030737047552</v>
      </c>
      <c r="S53" s="778">
        <v>2347.0638522009103</v>
      </c>
    </row>
    <row r="54" spans="1:19" ht="17.100000000000001" customHeight="1">
      <c r="A54" s="768">
        <v>65</v>
      </c>
      <c r="B54" s="769" t="s">
        <v>359</v>
      </c>
      <c r="C54" s="777">
        <v>325.40903271505334</v>
      </c>
      <c r="D54" s="777">
        <v>479.02336867656248</v>
      </c>
      <c r="E54" s="777">
        <v>526.01825772081747</v>
      </c>
      <c r="F54" s="777">
        <v>540.80765740502852</v>
      </c>
      <c r="G54" s="777">
        <v>673.25278995756662</v>
      </c>
      <c r="H54" s="777">
        <v>734.85307583347662</v>
      </c>
      <c r="I54" s="777">
        <v>824.38615740491082</v>
      </c>
      <c r="J54" s="777">
        <v>929.10874938089603</v>
      </c>
      <c r="K54" s="777">
        <v>1041.053851784254</v>
      </c>
      <c r="L54" s="777">
        <v>1163.8254277047586</v>
      </c>
      <c r="M54" s="777">
        <v>1189.22</v>
      </c>
      <c r="N54" s="777">
        <v>1202.5520686500722</v>
      </c>
      <c r="O54" s="777">
        <v>1241.3082829923878</v>
      </c>
      <c r="P54" s="777">
        <v>1268.9574631072974</v>
      </c>
      <c r="Q54" s="778">
        <v>1413.1538544674117</v>
      </c>
      <c r="R54" s="778">
        <v>1448.3492444199405</v>
      </c>
      <c r="S54" s="778">
        <v>1443.9761165979098</v>
      </c>
    </row>
    <row r="55" spans="1:19" ht="17.100000000000001" customHeight="1">
      <c r="A55" s="768">
        <v>71</v>
      </c>
      <c r="B55" s="769" t="s">
        <v>360</v>
      </c>
      <c r="C55" s="777">
        <v>1228.0090929034977</v>
      </c>
      <c r="D55" s="777">
        <v>1385.499946192444</v>
      </c>
      <c r="E55" s="777">
        <v>1422.5301588288764</v>
      </c>
      <c r="F55" s="777">
        <v>1592.4525720787651</v>
      </c>
      <c r="G55" s="777">
        <v>1804.4090763495146</v>
      </c>
      <c r="H55" s="777">
        <v>2007.5184250205498</v>
      </c>
      <c r="I55" s="777">
        <v>2438.0395115717679</v>
      </c>
      <c r="J55" s="777">
        <v>2631.6310209882258</v>
      </c>
      <c r="K55" s="777">
        <v>3082.4413061176565</v>
      </c>
      <c r="L55" s="777">
        <v>3590.3544629574926</v>
      </c>
      <c r="M55" s="777">
        <v>3834.7724586482809</v>
      </c>
      <c r="N55" s="777">
        <v>4082.7781509297329</v>
      </c>
      <c r="O55" s="777">
        <v>4562.6470953891185</v>
      </c>
      <c r="P55" s="777">
        <v>4015.408089864819</v>
      </c>
      <c r="Q55" s="778">
        <v>4088.3220134076728</v>
      </c>
      <c r="R55" s="778">
        <v>5512.1003151566874</v>
      </c>
      <c r="S55" s="778">
        <v>5931.7839134147343</v>
      </c>
    </row>
    <row r="56" spans="1:19" ht="17.100000000000001" customHeight="1">
      <c r="A56" s="768">
        <v>75</v>
      </c>
      <c r="B56" s="769" t="s">
        <v>87</v>
      </c>
      <c r="C56" s="777">
        <v>1211.0407640904571</v>
      </c>
      <c r="D56" s="777">
        <v>1423.511180928137</v>
      </c>
      <c r="E56" s="777">
        <v>1423.8499308319083</v>
      </c>
      <c r="F56" s="777">
        <v>1782.696334718933</v>
      </c>
      <c r="G56" s="777">
        <v>2119.1000025042931</v>
      </c>
      <c r="H56" s="777">
        <v>2459.1748172147136</v>
      </c>
      <c r="I56" s="777">
        <v>2701.174119239111</v>
      </c>
      <c r="J56" s="777">
        <v>2971.1150591289297</v>
      </c>
      <c r="K56" s="777">
        <v>3084.6588291296857</v>
      </c>
      <c r="L56" s="777">
        <v>3408.9139438161628</v>
      </c>
      <c r="M56" s="777">
        <v>3776.8216171031809</v>
      </c>
      <c r="N56" s="777">
        <v>4616.5281001052263</v>
      </c>
      <c r="O56" s="777">
        <v>5775.2251327999093</v>
      </c>
      <c r="P56" s="777">
        <v>6251.9699324684252</v>
      </c>
      <c r="Q56" s="778">
        <v>6640.9566481139764</v>
      </c>
      <c r="R56" s="778">
        <v>6808.0236542868379</v>
      </c>
      <c r="S56" s="778">
        <v>7255.187512366826</v>
      </c>
    </row>
    <row r="57" spans="1:19" ht="17.100000000000001" customHeight="1">
      <c r="A57" s="768">
        <v>80</v>
      </c>
      <c r="B57" s="769" t="s">
        <v>361</v>
      </c>
      <c r="C57" s="777">
        <v>509.23937264426991</v>
      </c>
      <c r="D57" s="777">
        <v>398.55921543887922</v>
      </c>
      <c r="E57" s="777">
        <v>405.461834679969</v>
      </c>
      <c r="F57" s="777">
        <v>470.45973418825554</v>
      </c>
      <c r="G57" s="777">
        <v>481.83729845814042</v>
      </c>
      <c r="H57" s="777">
        <v>630.57648637554348</v>
      </c>
      <c r="I57" s="777">
        <v>654.19149953708097</v>
      </c>
      <c r="J57" s="777">
        <v>684.21445368943864</v>
      </c>
      <c r="K57" s="777">
        <v>731.66167263383022</v>
      </c>
      <c r="L57" s="777">
        <v>808.64450719351407</v>
      </c>
      <c r="M57" s="777">
        <v>949.77637806365897</v>
      </c>
      <c r="N57" s="777">
        <v>1344.6299751736726</v>
      </c>
      <c r="O57" s="777">
        <v>1535.0760472613547</v>
      </c>
      <c r="P57" s="777">
        <v>1565.1633770891842</v>
      </c>
      <c r="Q57" s="778">
        <v>1673.7756831526713</v>
      </c>
      <c r="R57" s="778">
        <v>1799.5327470108325</v>
      </c>
      <c r="S57" s="778">
        <v>1779.4849103642027</v>
      </c>
    </row>
    <row r="58" spans="1:19" ht="17.100000000000001" customHeight="1">
      <c r="A58" s="768">
        <v>85</v>
      </c>
      <c r="B58" s="769" t="s">
        <v>362</v>
      </c>
      <c r="C58" s="777">
        <v>247.34746614763509</v>
      </c>
      <c r="D58" s="777">
        <v>222.87103269080382</v>
      </c>
      <c r="E58" s="777">
        <v>235.22295329209089</v>
      </c>
      <c r="F58" s="777">
        <v>302.35200772005862</v>
      </c>
      <c r="G58" s="777">
        <v>363.10689075737491</v>
      </c>
      <c r="H58" s="777">
        <v>403.57238639684897</v>
      </c>
      <c r="I58" s="777">
        <v>428.51219565872498</v>
      </c>
      <c r="J58" s="777">
        <v>455.53162332785109</v>
      </c>
      <c r="K58" s="777">
        <v>475.90550495206111</v>
      </c>
      <c r="L58" s="777">
        <v>539.99958423951557</v>
      </c>
      <c r="M58" s="777">
        <v>585.39175447573098</v>
      </c>
      <c r="N58" s="777">
        <v>766.38849967027136</v>
      </c>
      <c r="O58" s="777">
        <v>819.7845250968802</v>
      </c>
      <c r="P58" s="777">
        <v>946.52718410723583</v>
      </c>
      <c r="Q58" s="778">
        <v>919.40485265835548</v>
      </c>
      <c r="R58" s="778">
        <v>952.33992282153463</v>
      </c>
      <c r="S58" s="778">
        <v>1021.4711839482588</v>
      </c>
    </row>
    <row r="59" spans="1:19" ht="17.100000000000001" customHeight="1">
      <c r="A59" s="768">
        <v>91</v>
      </c>
      <c r="B59" s="769" t="s">
        <v>363</v>
      </c>
      <c r="C59" s="777">
        <v>240.43234693999818</v>
      </c>
      <c r="D59" s="777">
        <v>261.5503584438701</v>
      </c>
      <c r="E59" s="777">
        <v>268.68517891406964</v>
      </c>
      <c r="F59" s="777">
        <v>307.58629622099409</v>
      </c>
      <c r="G59" s="777">
        <v>306.50759950412839</v>
      </c>
      <c r="H59" s="777">
        <v>349.46789702145725</v>
      </c>
      <c r="I59" s="777">
        <v>416.76985614810599</v>
      </c>
      <c r="J59" s="777">
        <v>454.52924841778071</v>
      </c>
      <c r="K59" s="777">
        <v>506.01457250633098</v>
      </c>
      <c r="L59" s="777">
        <v>550.15288838838546</v>
      </c>
      <c r="M59" s="777">
        <v>575.48832507157704</v>
      </c>
      <c r="N59" s="777">
        <v>773.54212289508109</v>
      </c>
      <c r="O59" s="777">
        <v>705.90795212870376</v>
      </c>
      <c r="P59" s="777">
        <v>663.26554192059598</v>
      </c>
      <c r="Q59" s="778">
        <v>637.33036748244922</v>
      </c>
      <c r="R59" s="778">
        <v>659.41167838376259</v>
      </c>
      <c r="S59" s="778">
        <v>648.97520487711131</v>
      </c>
    </row>
    <row r="60" spans="1:19" ht="17.100000000000001" customHeight="1" thickBot="1">
      <c r="A60" s="772"/>
      <c r="B60" s="779"/>
      <c r="C60" s="780">
        <v>15177.679136542891</v>
      </c>
      <c r="D60" s="780">
        <v>17455.619081880566</v>
      </c>
      <c r="E60" s="780">
        <v>18119.182769541825</v>
      </c>
      <c r="F60" s="780">
        <v>19995.396227097684</v>
      </c>
      <c r="G60" s="780">
        <v>22466.992392262604</v>
      </c>
      <c r="H60" s="780">
        <v>24457.697556594634</v>
      </c>
      <c r="I60" s="780">
        <v>26294.553863284902</v>
      </c>
      <c r="J60" s="780">
        <v>29003.020040971165</v>
      </c>
      <c r="K60" s="780">
        <v>31708.9232310552</v>
      </c>
      <c r="L60" s="780">
        <v>35964.26849794334</v>
      </c>
      <c r="M60" s="780">
        <v>39298.161648360168</v>
      </c>
      <c r="N60" s="780">
        <v>43222.482125916235</v>
      </c>
      <c r="O60" s="780">
        <v>48588.153553262557</v>
      </c>
      <c r="P60" s="780">
        <v>46742.457623842318</v>
      </c>
      <c r="Q60" s="780">
        <v>51887.744003601569</v>
      </c>
      <c r="R60" s="780">
        <v>58593.137892528815</v>
      </c>
      <c r="S60" s="780">
        <v>65940.264523909762</v>
      </c>
    </row>
    <row r="61" spans="1:19" ht="17.100000000000001" customHeight="1" thickTop="1">
      <c r="B61" s="750" t="s">
        <v>435</v>
      </c>
    </row>
    <row r="62" spans="1:19" ht="17.100000000000001" customHeight="1">
      <c r="B62" s="750" t="s">
        <v>307</v>
      </c>
    </row>
    <row r="63" spans="1:19" ht="30.6" customHeight="1">
      <c r="A63" s="806" t="s">
        <v>392</v>
      </c>
      <c r="B63" s="806"/>
      <c r="C63" s="806"/>
      <c r="D63" s="806"/>
      <c r="E63" s="806"/>
      <c r="F63" s="806"/>
      <c r="G63" s="806"/>
      <c r="H63" s="806"/>
      <c r="I63" s="806"/>
      <c r="J63" s="806"/>
      <c r="K63" s="806"/>
      <c r="L63" s="806"/>
      <c r="M63" s="806"/>
      <c r="N63" s="806"/>
      <c r="O63" s="806"/>
      <c r="P63" s="806"/>
      <c r="Q63" s="806"/>
      <c r="R63" s="806"/>
      <c r="S63" s="806"/>
    </row>
    <row r="64" spans="1:19" ht="17.100000000000001" customHeight="1"/>
    <row r="65" spans="1:19" ht="17.100000000000001" customHeight="1"/>
    <row r="66" spans="1:19" ht="17.100000000000001" customHeight="1">
      <c r="A66" s="808" t="s">
        <v>400</v>
      </c>
      <c r="B66" s="810" t="s">
        <v>366</v>
      </c>
      <c r="C66" s="753"/>
      <c r="D66" s="753"/>
      <c r="E66" s="753"/>
      <c r="F66" s="753"/>
      <c r="G66" s="753"/>
      <c r="H66" s="753"/>
      <c r="I66" s="753"/>
      <c r="J66" s="753"/>
      <c r="K66" s="753"/>
      <c r="L66" s="753"/>
      <c r="M66" s="753"/>
      <c r="N66" s="753"/>
      <c r="O66" s="753"/>
      <c r="P66" s="753"/>
      <c r="Q66" s="753"/>
      <c r="R66" s="753"/>
      <c r="S66" s="753"/>
    </row>
    <row r="67" spans="1:19" ht="21.75" customHeight="1" thickBot="1">
      <c r="A67" s="809"/>
      <c r="B67" s="811"/>
      <c r="C67" s="776">
        <v>2007</v>
      </c>
      <c r="D67" s="776">
        <v>2008</v>
      </c>
      <c r="E67" s="776">
        <v>2009</v>
      </c>
      <c r="F67" s="776">
        <v>2010</v>
      </c>
      <c r="G67" s="776">
        <v>2011</v>
      </c>
      <c r="H67" s="776">
        <v>2012</v>
      </c>
      <c r="I67" s="776">
        <v>2013</v>
      </c>
      <c r="J67" s="776" t="s">
        <v>343</v>
      </c>
      <c r="K67" s="776" t="s">
        <v>344</v>
      </c>
      <c r="L67" s="776" t="s">
        <v>345</v>
      </c>
      <c r="M67" s="776">
        <v>2017</v>
      </c>
      <c r="N67" s="776">
        <v>2018</v>
      </c>
      <c r="O67" s="776">
        <v>2019</v>
      </c>
      <c r="P67" s="776">
        <v>2020</v>
      </c>
      <c r="Q67" s="776">
        <v>2021</v>
      </c>
      <c r="R67" s="776">
        <v>2022</v>
      </c>
      <c r="S67" s="776">
        <v>2023</v>
      </c>
    </row>
    <row r="68" spans="1:19" ht="17.100000000000001" customHeight="1" thickTop="1">
      <c r="A68" s="768">
        <v>1</v>
      </c>
      <c r="B68" s="769" t="s">
        <v>51</v>
      </c>
      <c r="C68" s="770"/>
      <c r="D68" s="226">
        <v>2.830401004117844E-2</v>
      </c>
      <c r="E68" s="226">
        <v>6.1206436838548317E-2</v>
      </c>
      <c r="F68" s="226">
        <v>-2.44375191292312E-3</v>
      </c>
      <c r="G68" s="226">
        <v>1.2802748083968751E-2</v>
      </c>
      <c r="H68" s="226">
        <v>3.36790632720676E-2</v>
      </c>
      <c r="I68" s="226">
        <v>-7.9696482649160294E-2</v>
      </c>
      <c r="J68" s="226">
        <v>7.5159816488097331E-3</v>
      </c>
      <c r="K68" s="226">
        <v>-2.8250820571222857E-2</v>
      </c>
      <c r="L68" s="227">
        <v>9.101795703653881E-3</v>
      </c>
      <c r="M68" s="227">
        <v>7.1789702031685998E-3</v>
      </c>
      <c r="N68" s="227">
        <v>3.1802406125124527E-2</v>
      </c>
      <c r="O68" s="227">
        <v>7.5968105286018828E-2</v>
      </c>
      <c r="P68" s="227">
        <v>-2.3394556762578178E-2</v>
      </c>
      <c r="Q68" s="227">
        <v>-1.6940336248347565E-2</v>
      </c>
      <c r="R68" s="227">
        <v>3.7004760186804875E-2</v>
      </c>
      <c r="S68" s="227">
        <v>3.1659163137588209E-2</v>
      </c>
    </row>
    <row r="69" spans="1:19" ht="17.100000000000001" customHeight="1">
      <c r="A69" s="768">
        <v>3</v>
      </c>
      <c r="B69" s="769" t="s">
        <v>346</v>
      </c>
      <c r="C69" s="770"/>
      <c r="D69" s="226">
        <v>1.1248161110461785E-2</v>
      </c>
      <c r="E69" s="226">
        <v>4.2460543770546089E-3</v>
      </c>
      <c r="F69" s="226">
        <v>-8.3644131903577668E-2</v>
      </c>
      <c r="G69" s="226">
        <v>4.6003212353748824E-2</v>
      </c>
      <c r="H69" s="226">
        <v>1.1926482954928375E-2</v>
      </c>
      <c r="I69" s="226">
        <v>1.4941226399566299E-2</v>
      </c>
      <c r="J69" s="226">
        <v>2.993519047271942E-2</v>
      </c>
      <c r="K69" s="226">
        <v>1.3373512118315833E-2</v>
      </c>
      <c r="L69" s="227">
        <v>2.4611569776621156E-2</v>
      </c>
      <c r="M69" s="227">
        <v>2.4271641293420965E-2</v>
      </c>
      <c r="N69" s="227">
        <v>-6.0827053370842155E-2</v>
      </c>
      <c r="O69" s="227">
        <v>2.4728272703262721E-2</v>
      </c>
      <c r="P69" s="227">
        <v>5.4793047326111566E-3</v>
      </c>
      <c r="Q69" s="227">
        <v>-5.6487006105712889E-2</v>
      </c>
      <c r="R69" s="227">
        <v>4.9628682168354921E-2</v>
      </c>
      <c r="S69" s="227">
        <v>0.11823361856551995</v>
      </c>
    </row>
    <row r="70" spans="1:19" ht="25.5" customHeight="1">
      <c r="A70" s="768">
        <v>4</v>
      </c>
      <c r="B70" s="769" t="s">
        <v>53</v>
      </c>
      <c r="C70" s="770"/>
      <c r="D70" s="226">
        <v>1.0000000000000231E-2</v>
      </c>
      <c r="E70" s="226">
        <v>0.30999999999999983</v>
      </c>
      <c r="F70" s="226">
        <v>1.0000000000000009E-2</v>
      </c>
      <c r="G70" s="226">
        <v>-3.2999999999999918E-2</v>
      </c>
      <c r="H70" s="226">
        <v>-0.13225075286583554</v>
      </c>
      <c r="I70" s="226">
        <v>7.0461428635604895E-2</v>
      </c>
      <c r="J70" s="226">
        <v>6.273680543876603E-2</v>
      </c>
      <c r="K70" s="226">
        <v>1.0000000000000009E-2</v>
      </c>
      <c r="L70" s="227">
        <v>1.0000000000000009E-2</v>
      </c>
      <c r="M70" s="227">
        <v>2.7799999999999825E-2</v>
      </c>
      <c r="N70" s="227">
        <v>-9.7389355118291387E-3</v>
      </c>
      <c r="O70" s="227">
        <v>1.0411089868783918E-2</v>
      </c>
      <c r="P70" s="227">
        <v>2.8348538323780037E-2</v>
      </c>
      <c r="Q70" s="227">
        <v>2.76515798063659E-2</v>
      </c>
      <c r="R70" s="227">
        <v>-0.38513588497364648</v>
      </c>
      <c r="S70" s="227">
        <v>-1.7163804208223166E-2</v>
      </c>
    </row>
    <row r="71" spans="1:19" ht="17.100000000000001" customHeight="1">
      <c r="A71" s="768">
        <v>10</v>
      </c>
      <c r="B71" s="769" t="s">
        <v>347</v>
      </c>
      <c r="C71" s="770"/>
      <c r="D71" s="226">
        <v>0.2246438574095051</v>
      </c>
      <c r="E71" s="226">
        <v>0.16748114019095572</v>
      </c>
      <c r="F71" s="226">
        <v>0.28936224650144293</v>
      </c>
      <c r="G71" s="226">
        <v>2.3716920735895597E-2</v>
      </c>
      <c r="H71" s="226">
        <v>0.57939872009983073</v>
      </c>
      <c r="I71" s="226">
        <v>1.6478878207558556</v>
      </c>
      <c r="J71" s="226">
        <v>0.14757138921625801</v>
      </c>
      <c r="K71" s="226">
        <v>0.12310150764374916</v>
      </c>
      <c r="L71" s="227">
        <v>3.2456341173135339E-2</v>
      </c>
      <c r="M71" s="227">
        <v>0.10540810689769442</v>
      </c>
      <c r="N71" s="227">
        <v>-2.0220010693683621E-2</v>
      </c>
      <c r="O71" s="227">
        <v>0.10258422127868716</v>
      </c>
      <c r="P71" s="227">
        <v>-0.56786336614333943</v>
      </c>
      <c r="Q71" s="227">
        <v>0.44425112061119787</v>
      </c>
      <c r="R71" s="227">
        <v>0.13569491193511607</v>
      </c>
      <c r="S71" s="227">
        <v>6.7431991535382263E-2</v>
      </c>
    </row>
    <row r="72" spans="1:19" ht="17.100000000000001" customHeight="1">
      <c r="A72" s="768">
        <v>15</v>
      </c>
      <c r="B72" s="769" t="s">
        <v>348</v>
      </c>
      <c r="C72" s="770"/>
      <c r="D72" s="226">
        <v>4.8198537881958492E-2</v>
      </c>
      <c r="E72" s="226">
        <v>-1.5705215233275061E-2</v>
      </c>
      <c r="F72" s="226">
        <v>1.107747727184405E-2</v>
      </c>
      <c r="G72" s="226">
        <v>-1.33588257825904E-2</v>
      </c>
      <c r="H72" s="226">
        <v>2.6580399572535107E-2</v>
      </c>
      <c r="I72" s="226">
        <v>-2.4681488493463744E-2</v>
      </c>
      <c r="J72" s="226">
        <v>2.6661641963453997E-2</v>
      </c>
      <c r="K72" s="226">
        <v>2.2152458659983054E-2</v>
      </c>
      <c r="L72" s="227">
        <v>4.3714455976839872E-2</v>
      </c>
      <c r="M72" s="227">
        <v>3.5037692445271551E-2</v>
      </c>
      <c r="N72" s="227">
        <v>2.1558444784624209E-2</v>
      </c>
      <c r="O72" s="227">
        <v>4.0631018548521469E-2</v>
      </c>
      <c r="P72" s="227">
        <v>-0.13192817970266912</v>
      </c>
      <c r="Q72" s="227">
        <v>0.19885758619683691</v>
      </c>
      <c r="R72" s="227">
        <v>6.6900960718308422E-2</v>
      </c>
      <c r="S72" s="227">
        <v>1.5241521279854675E-2</v>
      </c>
    </row>
    <row r="73" spans="1:19" ht="17.100000000000001" customHeight="1">
      <c r="A73" s="768">
        <v>17</v>
      </c>
      <c r="B73" s="769" t="s">
        <v>349</v>
      </c>
      <c r="C73" s="770"/>
      <c r="D73" s="226">
        <v>6.9787627143822473E-3</v>
      </c>
      <c r="E73" s="226">
        <v>-0.19639161002245265</v>
      </c>
      <c r="F73" s="226">
        <v>-6.0810058236364983E-2</v>
      </c>
      <c r="G73" s="226">
        <v>-5.3788398850946884E-3</v>
      </c>
      <c r="H73" s="226">
        <v>2.7854696485180019E-2</v>
      </c>
      <c r="I73" s="226">
        <v>3.3472215139619621E-2</v>
      </c>
      <c r="J73" s="226">
        <v>1.9678624568414849E-2</v>
      </c>
      <c r="K73" s="226">
        <v>-5.9867499348137398E-3</v>
      </c>
      <c r="L73" s="227">
        <v>7.571936920329736E-2</v>
      </c>
      <c r="M73" s="227">
        <v>9.471071249461227E-2</v>
      </c>
      <c r="N73" s="227">
        <v>3.3846876699578532E-2</v>
      </c>
      <c r="O73" s="227">
        <v>8.2419690418447988E-2</v>
      </c>
      <c r="P73" s="227">
        <v>-0.15665252466079638</v>
      </c>
      <c r="Q73" s="227">
        <v>0.3021087714437225</v>
      </c>
      <c r="R73" s="227">
        <v>0.11913133568721124</v>
      </c>
      <c r="S73" s="227">
        <v>-8.7451375311888402E-2</v>
      </c>
    </row>
    <row r="74" spans="1:19" ht="17.100000000000001" customHeight="1">
      <c r="A74" s="768">
        <v>20</v>
      </c>
      <c r="B74" s="769" t="s">
        <v>350</v>
      </c>
      <c r="C74" s="770"/>
      <c r="D74" s="226">
        <v>-5.4230419396344542E-2</v>
      </c>
      <c r="E74" s="226">
        <v>3.4067906504435141E-2</v>
      </c>
      <c r="F74" s="226">
        <v>9.5042486484097299E-2</v>
      </c>
      <c r="G74" s="226">
        <v>-4.1467609037945552E-2</v>
      </c>
      <c r="H74" s="226">
        <v>8.0208842240050426E-3</v>
      </c>
      <c r="I74" s="226">
        <v>2.9161661393820815E-2</v>
      </c>
      <c r="J74" s="226">
        <v>2.0475717622601364E-2</v>
      </c>
      <c r="K74" s="226">
        <v>4.3942685110099244E-2</v>
      </c>
      <c r="L74" s="227">
        <v>7.2481042019713504E-2</v>
      </c>
      <c r="M74" s="227">
        <v>-2.0227309366471102E-2</v>
      </c>
      <c r="N74" s="227">
        <v>2.941380378726044E-2</v>
      </c>
      <c r="O74" s="227">
        <v>2.6684602635761889E-2</v>
      </c>
      <c r="P74" s="227">
        <v>-0.12019441188101165</v>
      </c>
      <c r="Q74" s="227">
        <v>2.5062858996775406E-2</v>
      </c>
      <c r="R74" s="227">
        <v>0.21404247053802172</v>
      </c>
      <c r="S74" s="227">
        <v>-6.0898621914584949E-2</v>
      </c>
    </row>
    <row r="75" spans="1:19" ht="17.100000000000001" customHeight="1">
      <c r="A75" s="768">
        <v>26</v>
      </c>
      <c r="B75" s="769" t="s">
        <v>55</v>
      </c>
      <c r="C75" s="770"/>
      <c r="D75" s="226">
        <v>0.12233603475596944</v>
      </c>
      <c r="E75" s="226">
        <v>-6.7249213556459742E-2</v>
      </c>
      <c r="F75" s="226">
        <v>3.1609835838033007E-2</v>
      </c>
      <c r="G75" s="226">
        <v>3.8461712444057383E-2</v>
      </c>
      <c r="H75" s="226">
        <v>2.730822667241295E-2</v>
      </c>
      <c r="I75" s="226">
        <v>-5.9940677333049308E-2</v>
      </c>
      <c r="J75" s="226">
        <v>3.3978846538658347E-2</v>
      </c>
      <c r="K75" s="226">
        <v>2.4330263734435809E-2</v>
      </c>
      <c r="L75" s="227">
        <v>5.3159872806508801E-2</v>
      </c>
      <c r="M75" s="227">
        <v>0.14345584647026244</v>
      </c>
      <c r="N75" s="227">
        <v>8.6875269791889531E-2</v>
      </c>
      <c r="O75" s="227">
        <v>6.0375052900343062E-2</v>
      </c>
      <c r="P75" s="227">
        <v>-0.18405327457177445</v>
      </c>
      <c r="Q75" s="227">
        <v>6.0325937147103215E-2</v>
      </c>
      <c r="R75" s="227">
        <v>1.3166935246681888E-2</v>
      </c>
      <c r="S75" s="227">
        <v>5.8472942195943789E-2</v>
      </c>
    </row>
    <row r="76" spans="1:19" ht="17.100000000000001" customHeight="1">
      <c r="A76" s="768">
        <v>28</v>
      </c>
      <c r="B76" s="769" t="s">
        <v>351</v>
      </c>
      <c r="C76" s="770"/>
      <c r="D76" s="226">
        <v>0.39288363417363503</v>
      </c>
      <c r="E76" s="226">
        <v>-0.2138103248489005</v>
      </c>
      <c r="F76" s="226">
        <v>-0.16687650665101139</v>
      </c>
      <c r="G76" s="226">
        <v>0.15262603206249814</v>
      </c>
      <c r="H76" s="226">
        <v>1.7586214028442626E-2</v>
      </c>
      <c r="I76" s="226">
        <v>-0.11511746061129235</v>
      </c>
      <c r="J76" s="226">
        <v>2.9971359973577139E-2</v>
      </c>
      <c r="K76" s="226">
        <v>7.3169732366707541E-2</v>
      </c>
      <c r="L76" s="227">
        <v>6.3236081049308446E-2</v>
      </c>
      <c r="M76" s="227">
        <v>6.4175806468790952E-2</v>
      </c>
      <c r="N76" s="227">
        <v>7.3689972822361449E-2</v>
      </c>
      <c r="O76" s="227">
        <v>7.4297092158642108E-2</v>
      </c>
      <c r="P76" s="227">
        <v>1.4503690147242843E-3</v>
      </c>
      <c r="Q76" s="227">
        <v>3.0860025957769155E-2</v>
      </c>
      <c r="R76" s="227">
        <v>2.9435842457335548E-2</v>
      </c>
      <c r="S76" s="227">
        <v>1.9632523817246117E-2</v>
      </c>
    </row>
    <row r="77" spans="1:19" ht="17.100000000000001" customHeight="1">
      <c r="A77" s="768">
        <v>29</v>
      </c>
      <c r="B77" s="769" t="s">
        <v>352</v>
      </c>
      <c r="C77" s="770"/>
      <c r="D77" s="226">
        <v>-0.23478714019794233</v>
      </c>
      <c r="E77" s="226">
        <v>-0.19827136904596709</v>
      </c>
      <c r="F77" s="226">
        <v>-0.29816696155558187</v>
      </c>
      <c r="G77" s="226">
        <v>-9.8499184599657674E-2</v>
      </c>
      <c r="H77" s="226">
        <v>1.2568039982219004E-2</v>
      </c>
      <c r="I77" s="226">
        <v>1.482670021400434E-2</v>
      </c>
      <c r="J77" s="226">
        <v>1.5141994494300537E-2</v>
      </c>
      <c r="K77" s="226">
        <v>1.8062584470908138E-2</v>
      </c>
      <c r="L77" s="227">
        <v>1.8309146056146419E-2</v>
      </c>
      <c r="M77" s="227">
        <v>1.8320628049184329E-2</v>
      </c>
      <c r="N77" s="227">
        <v>2.0501075822221937E-2</v>
      </c>
      <c r="O77" s="227">
        <v>2.0212417084648271E-2</v>
      </c>
      <c r="P77" s="227">
        <v>1.5216623992304612E-3</v>
      </c>
      <c r="Q77" s="227">
        <v>1.3498753563015553E-2</v>
      </c>
      <c r="R77" s="227">
        <v>0.20924778057518023</v>
      </c>
      <c r="S77" s="227">
        <v>6.014206241795339E-2</v>
      </c>
    </row>
    <row r="78" spans="1:19" ht="17.100000000000001" customHeight="1">
      <c r="A78" s="768">
        <v>36</v>
      </c>
      <c r="B78" s="769" t="s">
        <v>353</v>
      </c>
      <c r="C78" s="770"/>
      <c r="D78" s="226">
        <v>5.4329823432401669E-2</v>
      </c>
      <c r="E78" s="226">
        <v>-0.14950914753125466</v>
      </c>
      <c r="F78" s="226">
        <v>-1.73198753335293E-2</v>
      </c>
      <c r="G78" s="226">
        <v>2.656960662551322E-2</v>
      </c>
      <c r="H78" s="226">
        <v>1.4693069896958066E-2</v>
      </c>
      <c r="I78" s="226">
        <v>1.6122137480476528E-3</v>
      </c>
      <c r="J78" s="226">
        <v>2.1093040653166417E-2</v>
      </c>
      <c r="K78" s="226">
        <v>3.2961974629885704E-2</v>
      </c>
      <c r="L78" s="227">
        <v>7.8401019278521833E-2</v>
      </c>
      <c r="M78" s="227">
        <v>4.3098635790476569E-2</v>
      </c>
      <c r="N78" s="227">
        <v>0.1698257988479599</v>
      </c>
      <c r="O78" s="227">
        <v>2.4800749442364767E-2</v>
      </c>
      <c r="P78" s="227">
        <v>-0.15850623454870694</v>
      </c>
      <c r="Q78" s="227">
        <v>2.2206806022161407E-2</v>
      </c>
      <c r="R78" s="227">
        <v>0.10092218638888406</v>
      </c>
      <c r="S78" s="227">
        <v>-1.9606943430752755E-2</v>
      </c>
    </row>
    <row r="79" spans="1:19" ht="17.100000000000001" customHeight="1">
      <c r="A79" s="768">
        <v>40</v>
      </c>
      <c r="B79" s="769" t="s">
        <v>354</v>
      </c>
      <c r="C79" s="770"/>
      <c r="D79" s="226">
        <v>6.9000000000000172E-2</v>
      </c>
      <c r="E79" s="226">
        <v>-6.5873481765251762E-3</v>
      </c>
      <c r="F79" s="226">
        <v>7.0623074967571142E-2</v>
      </c>
      <c r="G79" s="226">
        <v>-1.4440422183933488E-2</v>
      </c>
      <c r="H79" s="226">
        <v>6.1344473671725019E-2</v>
      </c>
      <c r="I79" s="226">
        <v>8.5717983935764908E-2</v>
      </c>
      <c r="J79" s="226">
        <v>3.8901979583388258E-2</v>
      </c>
      <c r="K79" s="226">
        <v>6.0137428206257226E-2</v>
      </c>
      <c r="L79" s="227">
        <v>7.1000000000000174E-2</v>
      </c>
      <c r="M79" s="227">
        <v>-7.150826524061249E-2</v>
      </c>
      <c r="N79" s="227">
        <v>4.4391143283495804E-2</v>
      </c>
      <c r="O79" s="227">
        <v>3.6821118416246135E-2</v>
      </c>
      <c r="P79" s="227">
        <v>-9.9837756852805271E-4</v>
      </c>
      <c r="Q79" s="227">
        <v>2.9028042036073343E-2</v>
      </c>
      <c r="R79" s="227">
        <v>-1.4862530201350865E-2</v>
      </c>
      <c r="S79" s="227">
        <v>1.068063360988436E-2</v>
      </c>
    </row>
    <row r="80" spans="1:19" ht="17.100000000000001" customHeight="1">
      <c r="A80" s="768">
        <v>45</v>
      </c>
      <c r="B80" s="769" t="s">
        <v>226</v>
      </c>
      <c r="C80" s="770"/>
      <c r="D80" s="226">
        <v>0.27427879048105042</v>
      </c>
      <c r="E80" s="226">
        <v>-0.17878699923234209</v>
      </c>
      <c r="F80" s="226">
        <v>3.3591553363807147E-2</v>
      </c>
      <c r="G80" s="226">
        <v>3.3758214139701037E-2</v>
      </c>
      <c r="H80" s="226">
        <v>3.5193148529815588E-2</v>
      </c>
      <c r="I80" s="226">
        <v>-1.9177391924264264E-2</v>
      </c>
      <c r="J80" s="226">
        <v>3.1562908401459921E-2</v>
      </c>
      <c r="K80" s="226">
        <v>9.6631341178680108E-2</v>
      </c>
      <c r="L80" s="227">
        <v>6.0376190021539156E-2</v>
      </c>
      <c r="M80" s="227">
        <v>6.7853246559388847E-2</v>
      </c>
      <c r="N80" s="227">
        <v>7.9233052070618815E-2</v>
      </c>
      <c r="O80" s="227">
        <v>0.10290457275207388</v>
      </c>
      <c r="P80" s="227">
        <v>-9.3134605950754401E-2</v>
      </c>
      <c r="Q80" s="227">
        <v>0.18990276355927649</v>
      </c>
      <c r="R80" s="227">
        <v>3.4899431494726629E-2</v>
      </c>
      <c r="S80" s="227">
        <v>1.9922446293403784E-2</v>
      </c>
    </row>
    <row r="81" spans="1:19" ht="17.100000000000001" customHeight="1">
      <c r="A81" s="768">
        <v>50</v>
      </c>
      <c r="B81" s="769" t="s">
        <v>355</v>
      </c>
      <c r="C81" s="770"/>
      <c r="D81" s="226">
        <v>2.5384422536484985E-2</v>
      </c>
      <c r="E81" s="226">
        <v>3.0092202835217741E-2</v>
      </c>
      <c r="F81" s="226">
        <v>-1.0917184173766303E-2</v>
      </c>
      <c r="G81" s="226">
        <v>1.0891115676011642E-2</v>
      </c>
      <c r="H81" s="226">
        <v>3.4558147819622409E-2</v>
      </c>
      <c r="I81" s="226">
        <v>-2.9385922272945564E-2</v>
      </c>
      <c r="J81" s="226">
        <v>2.9625069951273453E-2</v>
      </c>
      <c r="K81" s="226">
        <v>1.3018549339093966E-2</v>
      </c>
      <c r="L81" s="227">
        <v>3.204864959688436E-2</v>
      </c>
      <c r="M81" s="227">
        <v>-6.0755203170037575E-3</v>
      </c>
      <c r="N81" s="227">
        <v>2.4756593054885423E-2</v>
      </c>
      <c r="O81" s="227">
        <v>2.2651200493687185E-2</v>
      </c>
      <c r="P81" s="227">
        <v>-2.6951363740839951E-2</v>
      </c>
      <c r="Q81" s="227">
        <v>1.0161906309270385E-2</v>
      </c>
      <c r="R81" s="227">
        <v>9.9681013279513397E-3</v>
      </c>
      <c r="S81" s="227">
        <v>2.1010049432615974E-2</v>
      </c>
    </row>
    <row r="82" spans="1:19" ht="17.100000000000001" customHeight="1">
      <c r="A82" s="768">
        <v>55</v>
      </c>
      <c r="B82" s="769" t="s">
        <v>356</v>
      </c>
      <c r="C82" s="770"/>
      <c r="D82" s="226">
        <v>8.8614861612464013E-2</v>
      </c>
      <c r="E82" s="226">
        <v>-0.19815209603607387</v>
      </c>
      <c r="F82" s="226">
        <v>-5.3335182102840384E-2</v>
      </c>
      <c r="G82" s="226">
        <v>2.929621057347398E-2</v>
      </c>
      <c r="H82" s="226">
        <v>0.14649888355334584</v>
      </c>
      <c r="I82" s="226">
        <v>-6.2740893932154984E-3</v>
      </c>
      <c r="J82" s="226">
        <v>0.15699462507359319</v>
      </c>
      <c r="K82" s="226">
        <v>1.5646163627909271E-2</v>
      </c>
      <c r="L82" s="227">
        <v>0.17798232447954621</v>
      </c>
      <c r="M82" s="227">
        <v>-8.5990739355850443E-2</v>
      </c>
      <c r="N82" s="227">
        <v>-0.37868546495919952</v>
      </c>
      <c r="O82" s="227">
        <v>0.15557468353555448</v>
      </c>
      <c r="P82" s="227">
        <v>-0.55825494434104939</v>
      </c>
      <c r="Q82" s="227">
        <v>0.50066319232124767</v>
      </c>
      <c r="R82" s="227">
        <v>0.25930487962814852</v>
      </c>
      <c r="S82" s="227">
        <v>0.16528070963669195</v>
      </c>
    </row>
    <row r="83" spans="1:19" ht="17.100000000000001" customHeight="1">
      <c r="A83" s="768">
        <v>60</v>
      </c>
      <c r="B83" s="769" t="s">
        <v>357</v>
      </c>
      <c r="C83" s="770"/>
      <c r="D83" s="226">
        <v>7.134313914833279E-2</v>
      </c>
      <c r="E83" s="226">
        <v>-0.13195232605368645</v>
      </c>
      <c r="F83" s="226">
        <v>5.14682596823548E-2</v>
      </c>
      <c r="G83" s="226">
        <v>4.6759393471592192E-2</v>
      </c>
      <c r="H83" s="226">
        <v>2.9116807194917715E-2</v>
      </c>
      <c r="I83" s="226">
        <v>-1.3728392919520438E-2</v>
      </c>
      <c r="J83" s="226">
        <v>9.9681777028526319E-3</v>
      </c>
      <c r="K83" s="226">
        <v>-2.6565583256447423E-2</v>
      </c>
      <c r="L83" s="227">
        <v>-2.4339524788875133E-2</v>
      </c>
      <c r="M83" s="227">
        <v>0.21467683908464652</v>
      </c>
      <c r="N83" s="227">
        <v>-3.556360994811969E-2</v>
      </c>
      <c r="O83" s="227">
        <v>4.7700756456595217E-2</v>
      </c>
      <c r="P83" s="227">
        <v>-6.444487799899723E-2</v>
      </c>
      <c r="Q83" s="227">
        <v>5.0901413464238043E-2</v>
      </c>
      <c r="R83" s="227">
        <v>2.4478973776966617E-2</v>
      </c>
      <c r="S83" s="227">
        <v>0.21902978099127113</v>
      </c>
    </row>
    <row r="84" spans="1:19" ht="17.100000000000001" customHeight="1">
      <c r="A84" s="768">
        <v>64</v>
      </c>
      <c r="B84" s="769" t="s">
        <v>358</v>
      </c>
      <c r="C84" s="770"/>
      <c r="D84" s="226">
        <v>0.20070507439406438</v>
      </c>
      <c r="E84" s="226">
        <v>0.13988672338419694</v>
      </c>
      <c r="F84" s="226">
        <v>9.5016019571912746E-2</v>
      </c>
      <c r="G84" s="226">
        <v>4.5921333108186468E-2</v>
      </c>
      <c r="H84" s="226">
        <v>-0.10388667699952447</v>
      </c>
      <c r="I84" s="226">
        <v>0.203797962570061</v>
      </c>
      <c r="J84" s="226">
        <v>1.2436684145414212E-2</v>
      </c>
      <c r="K84" s="226">
        <v>2.5607258512601927E-2</v>
      </c>
      <c r="L84" s="227">
        <v>0.11468884533122337</v>
      </c>
      <c r="M84" s="227">
        <v>3.6856994078238614E-2</v>
      </c>
      <c r="N84" s="227">
        <v>0.13393978746398716</v>
      </c>
      <c r="O84" s="227">
        <v>0.10305335280872718</v>
      </c>
      <c r="P84" s="227">
        <v>0.1952284551358876</v>
      </c>
      <c r="Q84" s="227">
        <v>6.3583600991098166E-2</v>
      </c>
      <c r="R84" s="227">
        <v>9.7863045626918055E-2</v>
      </c>
      <c r="S84" s="227">
        <v>9.6600438163462865E-2</v>
      </c>
    </row>
    <row r="85" spans="1:19" ht="17.100000000000001" customHeight="1">
      <c r="A85" s="768">
        <v>65</v>
      </c>
      <c r="B85" s="769" t="s">
        <v>359</v>
      </c>
      <c r="C85" s="770"/>
      <c r="D85" s="226">
        <v>-6.6916261700403101E-2</v>
      </c>
      <c r="E85" s="226">
        <v>0.13174378594384639</v>
      </c>
      <c r="F85" s="226">
        <v>-3.765496314544603E-2</v>
      </c>
      <c r="G85" s="226">
        <v>7.913932522547551E-2</v>
      </c>
      <c r="H85" s="226">
        <v>5.7212090579670916E-2</v>
      </c>
      <c r="I85" s="226">
        <v>5.3594557650980423E-2</v>
      </c>
      <c r="J85" s="226">
        <v>0.14885351681051984</v>
      </c>
      <c r="K85" s="226">
        <v>0.16545418029155567</v>
      </c>
      <c r="L85" s="227">
        <v>7.6114262025242407E-2</v>
      </c>
      <c r="M85" s="227">
        <v>0.14559619137409663</v>
      </c>
      <c r="N85" s="227">
        <v>1.2739486503817066E-2</v>
      </c>
      <c r="O85" s="227">
        <v>0.11666270737960538</v>
      </c>
      <c r="P85" s="227">
        <v>4.9943430979533243E-3</v>
      </c>
      <c r="Q85" s="227">
        <v>0.12455852547024571</v>
      </c>
      <c r="R85" s="227">
        <v>8.0100826368104672E-2</v>
      </c>
      <c r="S85" s="227">
        <v>8.6356249823916764E-2</v>
      </c>
    </row>
    <row r="86" spans="1:19" ht="17.100000000000001" customHeight="1">
      <c r="A86" s="768">
        <v>71</v>
      </c>
      <c r="B86" s="769" t="s">
        <v>360</v>
      </c>
      <c r="C86" s="770"/>
      <c r="D86" s="226">
        <v>6.0436022670821377E-2</v>
      </c>
      <c r="E86" s="226">
        <v>-4.8216515153705064E-2</v>
      </c>
      <c r="F86" s="226">
        <v>2.8950465514906432E-2</v>
      </c>
      <c r="G86" s="226">
        <v>6.7132826137590307E-3</v>
      </c>
      <c r="H86" s="226">
        <v>3.0357717478384227E-2</v>
      </c>
      <c r="I86" s="226">
        <v>6.1803447579537707E-2</v>
      </c>
      <c r="J86" s="226">
        <v>1.6722898871026182E-2</v>
      </c>
      <c r="K86" s="226">
        <v>2.8749329486216224E-2</v>
      </c>
      <c r="L86" s="227">
        <v>9.5878246825598756E-2</v>
      </c>
      <c r="M86" s="227">
        <v>2.8076861948820087E-2</v>
      </c>
      <c r="N86" s="227">
        <v>-3.5670865137512608E-3</v>
      </c>
      <c r="O86" s="227">
        <v>2.8692231699513737E-2</v>
      </c>
      <c r="P86" s="227">
        <v>-8.0651567402766466E-2</v>
      </c>
      <c r="Q86" s="227">
        <v>2.6115900720769414E-2</v>
      </c>
      <c r="R86" s="227">
        <v>1.9428452543008845E-2</v>
      </c>
      <c r="S86" s="227">
        <v>-5.4254892849569414E-2</v>
      </c>
    </row>
    <row r="87" spans="1:19" ht="17.100000000000001" customHeight="1">
      <c r="A87" s="768">
        <v>75</v>
      </c>
      <c r="B87" s="769" t="s">
        <v>87</v>
      </c>
      <c r="C87" s="770"/>
      <c r="D87" s="226">
        <v>0.10366785167266213</v>
      </c>
      <c r="E87" s="226">
        <v>-3.1504387105087739E-2</v>
      </c>
      <c r="F87" s="226">
        <v>-3.1064694351275346E-2</v>
      </c>
      <c r="G87" s="226">
        <v>-2.9997787988057412E-2</v>
      </c>
      <c r="H87" s="226">
        <v>-1.8944007378466354E-2</v>
      </c>
      <c r="I87" s="226">
        <v>-1.7637321013172724E-2</v>
      </c>
      <c r="J87" s="226">
        <v>1.0682160518223016E-2</v>
      </c>
      <c r="K87" s="226">
        <v>-1.921255137121558E-2</v>
      </c>
      <c r="L87" s="227">
        <v>-1.1003964697886559E-2</v>
      </c>
      <c r="M87" s="227">
        <v>2.1879981561254702E-2</v>
      </c>
      <c r="N87" s="227">
        <v>-2.4168070916137929E-2</v>
      </c>
      <c r="O87" s="227">
        <v>7.7083052217690184E-3</v>
      </c>
      <c r="P87" s="227">
        <v>-2.807610342848188E-2</v>
      </c>
      <c r="Q87" s="227">
        <v>3.520674136113211E-2</v>
      </c>
      <c r="R87" s="227">
        <v>-1.1066757697472784E-2</v>
      </c>
      <c r="S87" s="227">
        <v>-2.8432368217062853E-3</v>
      </c>
    </row>
    <row r="88" spans="1:19" ht="17.100000000000001" customHeight="1">
      <c r="A88" s="768">
        <v>80</v>
      </c>
      <c r="B88" s="769" t="s">
        <v>361</v>
      </c>
      <c r="C88" s="770"/>
      <c r="D88" s="226">
        <v>-0.12353539555158588</v>
      </c>
      <c r="E88" s="226">
        <v>-5.2523656036486233E-2</v>
      </c>
      <c r="F88" s="226">
        <v>-8.3765890101841212E-3</v>
      </c>
      <c r="G88" s="226">
        <v>-0.12990663194152607</v>
      </c>
      <c r="H88" s="226">
        <v>9.3482597553569358E-2</v>
      </c>
      <c r="I88" s="226">
        <v>-8.5206502712160459E-2</v>
      </c>
      <c r="J88" s="226">
        <v>-5.1933959233549154E-2</v>
      </c>
      <c r="K88" s="226">
        <v>-1.3740494163385408E-2</v>
      </c>
      <c r="L88" s="227">
        <v>-5.5399012341107112E-2</v>
      </c>
      <c r="M88" s="227">
        <v>0.10287718498181042</v>
      </c>
      <c r="N88" s="227">
        <v>0.1621641099746296</v>
      </c>
      <c r="O88" s="227">
        <v>1.7170351365535241E-2</v>
      </c>
      <c r="P88" s="227">
        <v>-0.1292465349620282</v>
      </c>
      <c r="Q88" s="227">
        <v>0.15325347261518085</v>
      </c>
      <c r="R88" s="227">
        <v>4.7481314845885692E-2</v>
      </c>
      <c r="S88" s="227">
        <v>-9.6494540579426857E-2</v>
      </c>
    </row>
    <row r="89" spans="1:19" ht="17.100000000000001" customHeight="1">
      <c r="A89" s="768">
        <v>85</v>
      </c>
      <c r="B89" s="769" t="s">
        <v>362</v>
      </c>
      <c r="C89" s="770"/>
      <c r="D89" s="226">
        <v>-6.4586420291312674E-4</v>
      </c>
      <c r="E89" s="226">
        <v>-3.9788147085912606E-2</v>
      </c>
      <c r="F89" s="226">
        <v>-2.5102524996193032E-2</v>
      </c>
      <c r="G89" s="226">
        <v>1.2583711629156058E-2</v>
      </c>
      <c r="H89" s="226">
        <v>-8.2403625786168222E-3</v>
      </c>
      <c r="I89" s="226">
        <v>1.679953888405139E-3</v>
      </c>
      <c r="J89" s="226">
        <v>-2.1450746971563017E-3</v>
      </c>
      <c r="K89" s="226">
        <v>-1.0299588821402472E-2</v>
      </c>
      <c r="L89" s="227">
        <v>2.8678472713868475E-2</v>
      </c>
      <c r="M89" s="227">
        <v>5.4669856437339126E-2</v>
      </c>
      <c r="N89" s="227">
        <v>-1.3409306678930921E-2</v>
      </c>
      <c r="O89" s="227">
        <v>2.4541272511335865E-2</v>
      </c>
      <c r="P89" s="227">
        <v>0.15167758541615828</v>
      </c>
      <c r="Q89" s="227">
        <v>-9.0497196483563247E-2</v>
      </c>
      <c r="R89" s="227">
        <v>5.4769110476025729E-2</v>
      </c>
      <c r="S89" s="227">
        <v>-5.8600717742166686E-2</v>
      </c>
    </row>
    <row r="90" spans="1:19" ht="17.100000000000001" customHeight="1">
      <c r="A90" s="768">
        <v>91</v>
      </c>
      <c r="B90" s="769" t="s">
        <v>363</v>
      </c>
      <c r="C90" s="770"/>
      <c r="D90" s="226">
        <v>-1.8716854069053879E-2</v>
      </c>
      <c r="E90" s="226">
        <v>2.0572401547944263E-2</v>
      </c>
      <c r="F90" s="226">
        <v>-7.4724366453650104E-2</v>
      </c>
      <c r="G90" s="226">
        <v>-2.3849535188733673E-2</v>
      </c>
      <c r="H90" s="226">
        <v>2.5040700165045227E-2</v>
      </c>
      <c r="I90" s="226">
        <v>8.2496692615591449E-2</v>
      </c>
      <c r="J90" s="226">
        <v>3.0677993040527429E-2</v>
      </c>
      <c r="K90" s="226">
        <v>-9.3046572031636465E-3</v>
      </c>
      <c r="L90" s="227">
        <v>2.916640947649074E-2</v>
      </c>
      <c r="M90" s="227">
        <v>1.4496222340798948E-2</v>
      </c>
      <c r="N90" s="227">
        <v>0.23511070003074175</v>
      </c>
      <c r="O90" s="227">
        <v>-0.13920542126763713</v>
      </c>
      <c r="P90" s="227">
        <v>-9.3433643034381064E-2</v>
      </c>
      <c r="Q90" s="227">
        <v>-0.12321676108277524</v>
      </c>
      <c r="R90" s="227">
        <v>-2.8786952572155466E-2</v>
      </c>
      <c r="S90" s="227">
        <v>-0.10639625380655215</v>
      </c>
    </row>
    <row r="91" spans="1:19" ht="17.100000000000001" customHeight="1" thickBot="1">
      <c r="A91" s="772"/>
      <c r="B91" s="773"/>
      <c r="C91" s="781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782"/>
      <c r="R91" s="228"/>
      <c r="S91" s="782"/>
    </row>
    <row r="92" spans="1:19" ht="17.100000000000001" customHeight="1" thickTop="1">
      <c r="B92" s="750" t="s">
        <v>435</v>
      </c>
    </row>
    <row r="93" spans="1:19" ht="17.100000000000001" customHeight="1">
      <c r="A93" s="750"/>
      <c r="B93" s="750" t="s">
        <v>307</v>
      </c>
    </row>
    <row r="94" spans="1:19" ht="30.6" customHeight="1">
      <c r="A94" s="806" t="s">
        <v>393</v>
      </c>
      <c r="B94" s="806"/>
      <c r="C94" s="806"/>
      <c r="D94" s="806"/>
      <c r="E94" s="806"/>
      <c r="F94" s="806"/>
      <c r="G94" s="806"/>
      <c r="H94" s="806"/>
      <c r="I94" s="806"/>
      <c r="J94" s="806"/>
      <c r="K94" s="806"/>
      <c r="L94" s="806"/>
      <c r="M94" s="806"/>
      <c r="N94" s="806"/>
      <c r="O94" s="806"/>
      <c r="P94" s="806"/>
      <c r="Q94" s="806"/>
      <c r="R94" s="806"/>
      <c r="S94" s="806"/>
    </row>
    <row r="95" spans="1:19" ht="17.100000000000001" customHeight="1"/>
    <row r="96" spans="1:19" ht="17.100000000000001" customHeight="1"/>
    <row r="97" spans="1:19" ht="17.100000000000001" customHeight="1">
      <c r="A97" s="808" t="s">
        <v>400</v>
      </c>
      <c r="B97" s="810" t="s">
        <v>366</v>
      </c>
      <c r="C97" s="753"/>
      <c r="D97" s="753"/>
      <c r="E97" s="753"/>
      <c r="F97" s="753"/>
      <c r="G97" s="753"/>
      <c r="H97" s="753"/>
      <c r="I97" s="753"/>
      <c r="J97" s="753"/>
      <c r="K97" s="753"/>
      <c r="L97" s="753"/>
      <c r="M97" s="753"/>
      <c r="N97" s="753"/>
      <c r="O97" s="753"/>
      <c r="P97" s="753"/>
      <c r="Q97" s="753"/>
      <c r="R97" s="753"/>
      <c r="S97" s="753"/>
    </row>
    <row r="98" spans="1:19" ht="24" customHeight="1" thickBot="1">
      <c r="A98" s="809"/>
      <c r="B98" s="811"/>
      <c r="C98" s="776">
        <v>2007</v>
      </c>
      <c r="D98" s="776">
        <v>2008</v>
      </c>
      <c r="E98" s="776">
        <v>2009</v>
      </c>
      <c r="F98" s="776">
        <v>2010</v>
      </c>
      <c r="G98" s="776">
        <v>2011</v>
      </c>
      <c r="H98" s="776">
        <v>2012</v>
      </c>
      <c r="I98" s="776">
        <v>2013</v>
      </c>
      <c r="J98" s="776" t="s">
        <v>343</v>
      </c>
      <c r="K98" s="776" t="s">
        <v>344</v>
      </c>
      <c r="L98" s="776" t="s">
        <v>345</v>
      </c>
      <c r="M98" s="776">
        <v>2017</v>
      </c>
      <c r="N98" s="776">
        <v>2018</v>
      </c>
      <c r="O98" s="776">
        <v>2019</v>
      </c>
      <c r="P98" s="776">
        <v>2020</v>
      </c>
      <c r="Q98" s="776">
        <v>2021</v>
      </c>
      <c r="R98" s="776">
        <v>2022</v>
      </c>
      <c r="S98" s="776">
        <v>2023</v>
      </c>
    </row>
    <row r="99" spans="1:19" ht="17.100000000000001" customHeight="1" thickTop="1">
      <c r="A99" s="768">
        <v>1</v>
      </c>
      <c r="B99" s="769" t="s">
        <v>51</v>
      </c>
      <c r="C99" s="227">
        <v>0.20246671440912228</v>
      </c>
      <c r="D99" s="227">
        <v>0.19622962198067762</v>
      </c>
      <c r="E99" s="227">
        <v>0.21364278343826604</v>
      </c>
      <c r="F99" s="227">
        <v>0.21351381906473949</v>
      </c>
      <c r="G99" s="227">
        <v>0.21359354665629471</v>
      </c>
      <c r="H99" s="227">
        <v>0.21393307560092245</v>
      </c>
      <c r="I99" s="227">
        <v>0.1930483533746733</v>
      </c>
      <c r="J99" s="227">
        <v>0.18851918776351523</v>
      </c>
      <c r="K99" s="227">
        <v>0.17953603829811743</v>
      </c>
      <c r="L99" s="227">
        <v>0.17463993509028791</v>
      </c>
      <c r="M99" s="227">
        <v>0.16879614636071902</v>
      </c>
      <c r="N99" s="227">
        <v>0.17259213014636138</v>
      </c>
      <c r="O99" s="227">
        <v>0.17599345565531882</v>
      </c>
      <c r="P99" s="227">
        <v>0.18813150780058774</v>
      </c>
      <c r="Q99" s="227">
        <v>0.17398141787583998</v>
      </c>
      <c r="R99" s="227">
        <v>0.17345806410324327</v>
      </c>
      <c r="S99" s="227">
        <v>0.1721451422430065</v>
      </c>
    </row>
    <row r="100" spans="1:19" ht="17.100000000000001" customHeight="1">
      <c r="A100" s="768">
        <v>3</v>
      </c>
      <c r="B100" s="769" t="s">
        <v>346</v>
      </c>
      <c r="C100" s="227">
        <v>8.1939251895176757E-2</v>
      </c>
      <c r="D100" s="227">
        <v>7.809786148218778E-2</v>
      </c>
      <c r="E100" s="227">
        <v>8.0464267260408603E-2</v>
      </c>
      <c r="F100" s="227">
        <v>7.3869914126393654E-2</v>
      </c>
      <c r="G100" s="227">
        <v>7.6319915310959524E-2</v>
      </c>
      <c r="H100" s="227">
        <v>7.4832616328417312E-2</v>
      </c>
      <c r="I100" s="227">
        <v>7.4471295359983716E-2</v>
      </c>
      <c r="J100" s="227">
        <v>7.4342355908983956E-2</v>
      </c>
      <c r="K100" s="227">
        <v>7.3832532171501167E-2</v>
      </c>
      <c r="L100" s="227">
        <v>7.2922905393253287E-2</v>
      </c>
      <c r="M100" s="227">
        <v>7.1678916042848276E-2</v>
      </c>
      <c r="N100" s="227">
        <v>6.6711226959259379E-2</v>
      </c>
      <c r="O100" s="227">
        <v>6.4786389720791232E-2</v>
      </c>
      <c r="P100" s="227">
        <v>7.1302177368461367E-2</v>
      </c>
      <c r="Q100" s="227">
        <v>6.3286653374600696E-2</v>
      </c>
      <c r="R100" s="227">
        <v>6.3864379892743753E-2</v>
      </c>
      <c r="S100" s="227">
        <v>6.8699769710543243E-2</v>
      </c>
    </row>
    <row r="101" spans="1:19" ht="17.100000000000001" customHeight="1">
      <c r="A101" s="768">
        <v>2</v>
      </c>
      <c r="B101" s="769" t="s">
        <v>53</v>
      </c>
      <c r="C101" s="227">
        <v>1.0991598258134606E-2</v>
      </c>
      <c r="D101" s="227">
        <v>1.0463370964441669E-2</v>
      </c>
      <c r="E101" s="227">
        <v>1.4062634955807217E-2</v>
      </c>
      <c r="F101" s="227">
        <v>1.4229460851497922E-2</v>
      </c>
      <c r="G101" s="227">
        <v>1.3591024225158628E-2</v>
      </c>
      <c r="H101" s="227">
        <v>1.1427481316570084E-2</v>
      </c>
      <c r="I101" s="227">
        <v>1.1994402762993149E-2</v>
      </c>
      <c r="J101" s="227">
        <v>1.2354974806006839E-2</v>
      </c>
      <c r="K101" s="227">
        <v>1.2229399519030782E-2</v>
      </c>
      <c r="L101" s="227">
        <v>1.1906481773264222E-2</v>
      </c>
      <c r="M101" s="227">
        <v>1.1743684678034719E-2</v>
      </c>
      <c r="N101" s="227">
        <v>1.152433861670658E-2</v>
      </c>
      <c r="O101" s="227">
        <v>1.1035455069619992E-2</v>
      </c>
      <c r="P101" s="227">
        <v>1.2421569077218112E-2</v>
      </c>
      <c r="Q101" s="227">
        <v>1.2008362950627027E-2</v>
      </c>
      <c r="R101" s="227">
        <v>7.0986184335079571E-3</v>
      </c>
      <c r="S101" s="227">
        <v>6.7114909922011716E-3</v>
      </c>
    </row>
    <row r="102" spans="1:19" ht="17.100000000000001" customHeight="1">
      <c r="A102" s="768">
        <v>10</v>
      </c>
      <c r="B102" s="769" t="s">
        <v>347</v>
      </c>
      <c r="C102" s="227">
        <v>7.3689256731443546E-3</v>
      </c>
      <c r="D102" s="227">
        <v>8.5055692935809245E-3</v>
      </c>
      <c r="E102" s="227">
        <v>1.0187721058002894E-2</v>
      </c>
      <c r="F102" s="227">
        <v>1.315989314839984E-2</v>
      </c>
      <c r="G102" s="227">
        <v>1.33066738414746E-2</v>
      </c>
      <c r="H102" s="227">
        <v>2.0364107529075109E-2</v>
      </c>
      <c r="I102" s="227">
        <v>5.2871550731549401E-2</v>
      </c>
      <c r="J102" s="227">
        <v>5.8808387995064181E-2</v>
      </c>
      <c r="K102" s="227">
        <v>6.4729191196645178E-2</v>
      </c>
      <c r="L102" s="227">
        <v>6.4421201589415653E-2</v>
      </c>
      <c r="M102" s="227">
        <v>6.833823899788298E-2</v>
      </c>
      <c r="N102" s="227">
        <v>6.6352039081099365E-2</v>
      </c>
      <c r="O102" s="227">
        <v>6.9333349111248513E-2</v>
      </c>
      <c r="P102" s="227">
        <v>3.2795113673834538E-2</v>
      </c>
      <c r="Q102" s="227">
        <v>4.4556729586960067E-2</v>
      </c>
      <c r="R102" s="227">
        <v>4.8650338461864222E-2</v>
      </c>
      <c r="S102" s="227">
        <v>4.9956283045959622E-2</v>
      </c>
    </row>
    <row r="103" spans="1:19" ht="17.100000000000001" customHeight="1">
      <c r="A103" s="768">
        <v>15</v>
      </c>
      <c r="B103" s="769" t="s">
        <v>364</v>
      </c>
      <c r="C103" s="227">
        <v>4.5307904709532908E-2</v>
      </c>
      <c r="D103" s="227">
        <v>4.4761736935597735E-2</v>
      </c>
      <c r="E103" s="227">
        <v>4.5201817687393724E-2</v>
      </c>
      <c r="F103" s="227">
        <v>4.5786843377163884E-2</v>
      </c>
      <c r="G103" s="227">
        <v>4.4620784982004467E-2</v>
      </c>
      <c r="H103" s="227">
        <v>4.4384799470527064E-2</v>
      </c>
      <c r="I103" s="227">
        <v>4.244610207986467E-2</v>
      </c>
      <c r="J103" s="227">
        <v>4.2237933774497818E-2</v>
      </c>
      <c r="K103" s="227">
        <v>4.231167690260558E-2</v>
      </c>
      <c r="L103" s="227">
        <v>4.2569532524429035E-2</v>
      </c>
      <c r="M103" s="227">
        <v>4.2283152893609226E-2</v>
      </c>
      <c r="N103" s="227">
        <v>4.2804803427442917E-2</v>
      </c>
      <c r="O103" s="227">
        <v>4.2214865124871714E-2</v>
      </c>
      <c r="P103" s="227">
        <v>4.0111318794912677E-2</v>
      </c>
      <c r="Q103" s="227">
        <v>4.5237228511431388E-2</v>
      </c>
      <c r="R103" s="227">
        <v>4.6401388372096779E-2</v>
      </c>
      <c r="S103" s="227">
        <v>4.5317337206496451E-2</v>
      </c>
    </row>
    <row r="104" spans="1:19" ht="17.100000000000001" customHeight="1">
      <c r="A104" s="768">
        <v>17</v>
      </c>
      <c r="B104" s="769" t="s">
        <v>349</v>
      </c>
      <c r="C104" s="227">
        <v>1.1877427621788368E-2</v>
      </c>
      <c r="D104" s="227">
        <v>1.1272807906181129E-2</v>
      </c>
      <c r="E104" s="227">
        <v>9.2939504667301498E-3</v>
      </c>
      <c r="F104" s="227">
        <v>8.7448860433001173E-3</v>
      </c>
      <c r="G104" s="227">
        <v>8.5911067648806166E-3</v>
      </c>
      <c r="H104" s="227">
        <v>8.556278825759182E-3</v>
      </c>
      <c r="I104" s="227">
        <v>8.6704336393560802E-3</v>
      </c>
      <c r="J104" s="227">
        <v>8.5692270184757145E-3</v>
      </c>
      <c r="K104" s="227">
        <v>8.3478707665049882E-3</v>
      </c>
      <c r="L104" s="227">
        <v>8.6562870634966059E-3</v>
      </c>
      <c r="M104" s="227">
        <v>9.093756795096556E-3</v>
      </c>
      <c r="N104" s="227">
        <v>9.3166864656366571E-3</v>
      </c>
      <c r="O104" s="227">
        <v>9.5572577023159914E-3</v>
      </c>
      <c r="P104" s="227">
        <v>8.8223792405228759E-3</v>
      </c>
      <c r="Q104" s="227">
        <v>1.0806733454298688E-2</v>
      </c>
      <c r="R104" s="227">
        <v>1.1627500725683066E-2</v>
      </c>
      <c r="S104" s="227">
        <v>1.0207195361461694E-2</v>
      </c>
    </row>
    <row r="105" spans="1:19" ht="17.100000000000001" customHeight="1">
      <c r="A105" s="768">
        <v>20</v>
      </c>
      <c r="B105" s="769" t="s">
        <v>350</v>
      </c>
      <c r="C105" s="227">
        <v>1.0664927303370675E-2</v>
      </c>
      <c r="D105" s="227">
        <v>9.5067624782397518E-3</v>
      </c>
      <c r="E105" s="227">
        <v>1.0085687035974301E-2</v>
      </c>
      <c r="F105" s="227">
        <v>1.1064628207589111E-2</v>
      </c>
      <c r="G105" s="227">
        <v>1.0475647735439731E-2</v>
      </c>
      <c r="H105" s="227">
        <v>1.0231857986484825E-2</v>
      </c>
      <c r="I105" s="227">
        <v>1.032512190684624E-2</v>
      </c>
      <c r="J105" s="227">
        <v>1.021257778854962E-2</v>
      </c>
      <c r="K105" s="227">
        <v>1.0448499547644095E-2</v>
      </c>
      <c r="L105" s="227">
        <v>1.0801908567145127E-2</v>
      </c>
      <c r="M105" s="227">
        <v>1.0156361346294752E-2</v>
      </c>
      <c r="N105" s="227">
        <v>1.0360722855705322E-2</v>
      </c>
      <c r="O105" s="227">
        <v>1.0080991247698779E-2</v>
      </c>
      <c r="P105" s="227">
        <v>9.7081355295185537E-3</v>
      </c>
      <c r="Q105" s="227">
        <v>9.3615504380171848E-3</v>
      </c>
      <c r="R105" s="227">
        <v>1.0926788594138561E-2</v>
      </c>
      <c r="S105" s="227">
        <v>9.8711796381731835E-3</v>
      </c>
    </row>
    <row r="106" spans="1:19" ht="17.100000000000001" customHeight="1">
      <c r="A106" s="768">
        <v>26</v>
      </c>
      <c r="B106" s="769" t="s">
        <v>55</v>
      </c>
      <c r="C106" s="227">
        <v>3.6892572996956112E-3</v>
      </c>
      <c r="D106" s="227">
        <v>3.9025749701886644E-3</v>
      </c>
      <c r="E106" s="227">
        <v>3.7345705094891219E-3</v>
      </c>
      <c r="F106" s="227">
        <v>3.8597262695147729E-3</v>
      </c>
      <c r="G106" s="227">
        <v>3.9589886988246675E-3</v>
      </c>
      <c r="H106" s="227">
        <v>3.9408428412490539E-3</v>
      </c>
      <c r="I106" s="227">
        <v>3.6324651922248438E-3</v>
      </c>
      <c r="J106" s="227">
        <v>3.640412775564613E-3</v>
      </c>
      <c r="K106" s="227">
        <v>3.6545383955375642E-3</v>
      </c>
      <c r="L106" s="227">
        <v>3.7100842944518715E-3</v>
      </c>
      <c r="M106" s="227">
        <v>4.0711349008782536E-3</v>
      </c>
      <c r="N106" s="227">
        <v>4.3848740740874909E-3</v>
      </c>
      <c r="O106" s="227">
        <v>4.4064897018346811E-3</v>
      </c>
      <c r="P106" s="227">
        <v>3.935504743475168E-3</v>
      </c>
      <c r="Q106" s="227">
        <v>3.9255569119661295E-3</v>
      </c>
      <c r="R106" s="227">
        <v>3.8237823611159912E-3</v>
      </c>
      <c r="S106" s="227">
        <v>3.8934711677239878E-3</v>
      </c>
    </row>
    <row r="107" spans="1:19" ht="17.100000000000001" customHeight="1">
      <c r="A107" s="768">
        <v>28</v>
      </c>
      <c r="B107" s="769" t="s">
        <v>351</v>
      </c>
      <c r="C107" s="227">
        <v>1.031086690400854E-2</v>
      </c>
      <c r="D107" s="227">
        <v>1.3536282799369708E-2</v>
      </c>
      <c r="E107" s="227">
        <v>1.091818728793977E-2</v>
      </c>
      <c r="F107" s="227">
        <v>9.1129773165153742E-3</v>
      </c>
      <c r="G107" s="227">
        <v>1.0374949237891158E-2</v>
      </c>
      <c r="H107" s="227">
        <v>1.0229661966370686E-2</v>
      </c>
      <c r="I107" s="227">
        <v>8.8757281802075722E-3</v>
      </c>
      <c r="J107" s="227">
        <v>8.8606719224751333E-3</v>
      </c>
      <c r="K107" s="227">
        <v>9.319164268005482E-3</v>
      </c>
      <c r="L107" s="227">
        <v>9.5513248852249575E-3</v>
      </c>
      <c r="M107" s="227">
        <v>9.7541474385633795E-3</v>
      </c>
      <c r="N107" s="227">
        <v>1.0378393624952045E-2</v>
      </c>
      <c r="O107" s="227">
        <v>1.0566488157537243E-2</v>
      </c>
      <c r="P107" s="227">
        <v>1.1582597865638899E-2</v>
      </c>
      <c r="Q107" s="227">
        <v>1.1232259550486035E-2</v>
      </c>
      <c r="R107" s="227">
        <v>1.1116736071620843E-2</v>
      </c>
      <c r="S107" s="227">
        <v>1.0903979135170518E-2</v>
      </c>
    </row>
    <row r="108" spans="1:19" ht="17.100000000000001" customHeight="1">
      <c r="A108" s="768">
        <v>29</v>
      </c>
      <c r="B108" s="769" t="s">
        <v>352</v>
      </c>
      <c r="C108" s="227">
        <v>4.1904559108019521E-3</v>
      </c>
      <c r="D108" s="227">
        <v>3.022267758732748E-3</v>
      </c>
      <c r="E108" s="227">
        <v>2.4859026430185879E-3</v>
      </c>
      <c r="F108" s="227">
        <v>1.7479068836641386E-3</v>
      </c>
      <c r="G108" s="227">
        <v>1.5564016549856402E-3</v>
      </c>
      <c r="H108" s="227">
        <v>1.5270385017443909E-3</v>
      </c>
      <c r="I108" s="227">
        <v>1.5194938867413759E-3</v>
      </c>
      <c r="J108" s="227">
        <v>1.4950759854574676E-3</v>
      </c>
      <c r="K108" s="227">
        <v>1.491693638261748E-3</v>
      </c>
      <c r="L108" s="227">
        <v>1.4642533510833193E-3</v>
      </c>
      <c r="M108" s="227">
        <v>1.430912524207703E-3</v>
      </c>
      <c r="N108" s="227">
        <v>1.4470664579282731E-3</v>
      </c>
      <c r="O108" s="227">
        <v>1.3991208034688906E-3</v>
      </c>
      <c r="P108" s="227">
        <v>1.5337742359424614E-3</v>
      </c>
      <c r="Q108" s="227">
        <v>1.4623324254628368E-3</v>
      </c>
      <c r="R108" s="227">
        <v>1.7000914699441341E-3</v>
      </c>
      <c r="S108" s="227">
        <v>1.7338055595788407E-3</v>
      </c>
    </row>
    <row r="109" spans="1:19" ht="17.100000000000001" customHeight="1">
      <c r="A109" s="768">
        <v>36</v>
      </c>
      <c r="B109" s="769" t="s">
        <v>353</v>
      </c>
      <c r="C109" s="227">
        <v>1.039660642300789E-2</v>
      </c>
      <c r="D109" s="227">
        <v>1.0331360059532724E-2</v>
      </c>
      <c r="E109" s="227">
        <v>9.0146927485790593E-3</v>
      </c>
      <c r="F109" s="227">
        <v>8.8749000238436057E-3</v>
      </c>
      <c r="G109" s="227">
        <v>8.998894054415842E-3</v>
      </c>
      <c r="H109" s="227">
        <v>8.8476497273519712E-3</v>
      </c>
      <c r="I109" s="227">
        <v>8.6892965167004056E-3</v>
      </c>
      <c r="J109" s="227">
        <v>8.5997821181295359E-3</v>
      </c>
      <c r="K109" s="227">
        <v>8.70590007229681E-3</v>
      </c>
      <c r="L109" s="227">
        <v>9.0500486167788483E-3</v>
      </c>
      <c r="M109" s="227">
        <v>9.059174111507225E-3</v>
      </c>
      <c r="N109" s="227">
        <v>1.0501993052804828E-2</v>
      </c>
      <c r="O109" s="227">
        <v>1.0199697531796299E-2</v>
      </c>
      <c r="P109" s="227">
        <v>9.3947250124945449E-3</v>
      </c>
      <c r="Q109" s="227">
        <v>9.0340875228629679E-3</v>
      </c>
      <c r="R109" s="227">
        <v>9.562067320831107E-3</v>
      </c>
      <c r="S109" s="227">
        <v>9.018121052271233E-3</v>
      </c>
    </row>
    <row r="110" spans="1:19" ht="17.100000000000001" customHeight="1">
      <c r="A110" s="768">
        <v>40</v>
      </c>
      <c r="B110" s="769" t="s">
        <v>354</v>
      </c>
      <c r="C110" s="227">
        <v>1.0532038128668292E-2</v>
      </c>
      <c r="D110" s="227">
        <v>1.0611567243189349E-2</v>
      </c>
      <c r="E110" s="227">
        <v>1.081516132304752E-2</v>
      </c>
      <c r="F110" s="227">
        <v>1.1600319995380576E-2</v>
      </c>
      <c r="G110" s="227">
        <v>1.1292500529605065E-2</v>
      </c>
      <c r="H110" s="227">
        <v>1.1613164298337409E-2</v>
      </c>
      <c r="I110" s="227">
        <v>1.2363023273074134E-2</v>
      </c>
      <c r="J110" s="227">
        <v>1.2449066162546287E-2</v>
      </c>
      <c r="K110" s="227">
        <v>1.2934237695214181E-2</v>
      </c>
      <c r="L110" s="227">
        <v>1.3353258403023472E-2</v>
      </c>
      <c r="M110" s="227">
        <v>1.1898099933443861E-2</v>
      </c>
      <c r="N110" s="227">
        <v>1.2314101180316518E-2</v>
      </c>
      <c r="O110" s="227">
        <v>1.2099925165224233E-2</v>
      </c>
      <c r="P110" s="227">
        <v>1.3231063529530161E-2</v>
      </c>
      <c r="Q110" s="227">
        <v>1.2808061889273492E-2</v>
      </c>
      <c r="R110" s="227">
        <v>1.2130847260895796E-2</v>
      </c>
      <c r="S110" s="227">
        <v>1.1794217036950598E-2</v>
      </c>
    </row>
    <row r="111" spans="1:19" ht="17.100000000000001" customHeight="1">
      <c r="A111" s="768">
        <v>45</v>
      </c>
      <c r="B111" s="769" t="s">
        <v>226</v>
      </c>
      <c r="C111" s="227">
        <v>8.4650762808498425E-2</v>
      </c>
      <c r="D111" s="227">
        <v>0.10166810602491928</v>
      </c>
      <c r="E111" s="227">
        <v>8.5657290758174229E-2</v>
      </c>
      <c r="F111" s="227">
        <v>8.8697964542210142E-2</v>
      </c>
      <c r="G111" s="227">
        <v>9.0566981714994471E-2</v>
      </c>
      <c r="H111" s="227">
        <v>9.0843816459556678E-2</v>
      </c>
      <c r="I111" s="227">
        <v>8.7366094881311016E-2</v>
      </c>
      <c r="J111" s="227">
        <v>8.7352664424132184E-2</v>
      </c>
      <c r="K111" s="227">
        <v>9.3881215776680224E-2</v>
      </c>
      <c r="L111" s="227">
        <v>9.5961188279272469E-2</v>
      </c>
      <c r="M111" s="227">
        <v>9.8337577732968681E-2</v>
      </c>
      <c r="N111" s="227">
        <v>0.1051711612005342</v>
      </c>
      <c r="O111" s="227">
        <v>0.10992861049247546</v>
      </c>
      <c r="P111" s="227">
        <v>0.10911876572060951</v>
      </c>
      <c r="Q111" s="227">
        <v>0.12214406542980027</v>
      </c>
      <c r="R111" s="227">
        <v>0.12152941254422324</v>
      </c>
      <c r="S111" s="227">
        <v>0.11923742406985302</v>
      </c>
    </row>
    <row r="112" spans="1:19" ht="15" customHeight="1">
      <c r="A112" s="768">
        <v>50</v>
      </c>
      <c r="B112" s="771" t="s">
        <v>355</v>
      </c>
      <c r="C112" s="227">
        <v>0.12710857328760569</v>
      </c>
      <c r="D112" s="227">
        <v>0.12284315501993125</v>
      </c>
      <c r="E112" s="227">
        <v>0.12982276260890929</v>
      </c>
      <c r="F112" s="227">
        <v>0.1286423222192066</v>
      </c>
      <c r="G112" s="227">
        <v>0.12844745929901349</v>
      </c>
      <c r="H112" s="227">
        <v>0.12876105058169274</v>
      </c>
      <c r="I112" s="227">
        <v>0.12254290808170873</v>
      </c>
      <c r="J112" s="227">
        <v>0.1222939029164041</v>
      </c>
      <c r="K112" s="227">
        <v>0.12141269474195507</v>
      </c>
      <c r="L112" s="227">
        <v>0.12078728315397605</v>
      </c>
      <c r="M112" s="227">
        <v>0.11520913526856431</v>
      </c>
      <c r="N112" s="227">
        <v>0.11699560923024771</v>
      </c>
      <c r="O112" s="227">
        <v>0.1133896012085794</v>
      </c>
      <c r="P112" s="227">
        <v>0.12076849467618193</v>
      </c>
      <c r="Q112" s="227">
        <v>0.1147641099647401</v>
      </c>
      <c r="R112" s="227">
        <v>0.11143577288408489</v>
      </c>
      <c r="S112" s="227">
        <v>0.10945073519600912</v>
      </c>
    </row>
    <row r="113" spans="1:19" ht="17.100000000000001" customHeight="1">
      <c r="A113" s="768">
        <v>55</v>
      </c>
      <c r="B113" s="769" t="s">
        <v>356</v>
      </c>
      <c r="C113" s="227">
        <v>3.1906723606152321E-2</v>
      </c>
      <c r="D113" s="227">
        <v>3.2737527159816295E-2</v>
      </c>
      <c r="E113" s="227">
        <v>2.6931568947443311E-2</v>
      </c>
      <c r="F113" s="227">
        <v>2.5542197579254047E-2</v>
      </c>
      <c r="G113" s="227">
        <v>2.5967844463585889E-2</v>
      </c>
      <c r="H113" s="227">
        <v>2.8847861558316833E-2</v>
      </c>
      <c r="I113" s="227">
        <v>2.8108477586067323E-2</v>
      </c>
      <c r="J113" s="227">
        <v>3.1521449479010914E-2</v>
      </c>
      <c r="K113" s="227">
        <v>3.1375489303269631E-2</v>
      </c>
      <c r="L113" s="227">
        <v>3.5627571962164435E-2</v>
      </c>
      <c r="M113" s="227">
        <v>3.124993647822177E-2</v>
      </c>
      <c r="N113" s="227">
        <v>1.9240775738656936E-2</v>
      </c>
      <c r="O113" s="227">
        <v>2.107156191155787E-2</v>
      </c>
      <c r="P113" s="227">
        <v>1.0188595079401003E-2</v>
      </c>
      <c r="Q113" s="227">
        <v>1.4383314806577242E-2</v>
      </c>
      <c r="R113" s="227">
        <v>1.7414088667396611E-2</v>
      </c>
      <c r="S113" s="227">
        <v>1.952069812354593E-2</v>
      </c>
    </row>
    <row r="114" spans="1:19" ht="17.100000000000001" customHeight="1">
      <c r="A114" s="768">
        <v>60</v>
      </c>
      <c r="B114" s="769" t="s">
        <v>357</v>
      </c>
      <c r="C114" s="227">
        <v>7.9604531192213918E-2</v>
      </c>
      <c r="D114" s="227">
        <v>8.0381440406762067E-2</v>
      </c>
      <c r="E114" s="227">
        <v>7.1585184187982473E-2</v>
      </c>
      <c r="F114" s="227">
        <v>7.5408392361960605E-2</v>
      </c>
      <c r="G114" s="227">
        <v>7.7965741984886983E-2</v>
      </c>
      <c r="H114" s="227">
        <v>7.7745019198720094E-2</v>
      </c>
      <c r="I114" s="227">
        <v>7.5184132113964575E-2</v>
      </c>
      <c r="J114" s="227">
        <v>7.3598912198806765E-2</v>
      </c>
      <c r="K114" s="227">
        <v>7.0213397409784953E-2</v>
      </c>
      <c r="L114" s="227">
        <v>6.6035222280653103E-2</v>
      </c>
      <c r="M114" s="227">
        <v>7.6974825250837139E-2</v>
      </c>
      <c r="N114" s="227">
        <v>7.3567199776992248E-2</v>
      </c>
      <c r="O114" s="227">
        <v>7.3046197838308999E-2</v>
      </c>
      <c r="P114" s="227">
        <v>7.4801941953404449E-2</v>
      </c>
      <c r="Q114" s="227">
        <v>7.3949680481443195E-2</v>
      </c>
      <c r="R114" s="227">
        <v>7.2836694892670542E-2</v>
      </c>
      <c r="S114" s="227">
        <v>8.5413906070348503E-2</v>
      </c>
    </row>
    <row r="115" spans="1:19" ht="17.100000000000001" customHeight="1">
      <c r="A115" s="768">
        <v>64</v>
      </c>
      <c r="B115" s="769" t="s">
        <v>358</v>
      </c>
      <c r="C115" s="227">
        <v>1.9163839437862429E-2</v>
      </c>
      <c r="D115" s="227">
        <v>2.1687439074624434E-2</v>
      </c>
      <c r="E115" s="227">
        <v>2.5362598818536444E-2</v>
      </c>
      <c r="F115" s="227">
        <v>2.7823681480508049E-2</v>
      </c>
      <c r="G115" s="227">
        <v>2.8744243383951793E-2</v>
      </c>
      <c r="H115" s="227">
        <v>2.4958466824975857E-2</v>
      </c>
      <c r="I115" s="227">
        <v>2.9459718481148905E-2</v>
      </c>
      <c r="J115" s="227">
        <v>2.8909060610138319E-2</v>
      </c>
      <c r="K115" s="227">
        <v>2.9057413967270133E-2</v>
      </c>
      <c r="L115" s="227">
        <v>3.1222491813848705E-2</v>
      </c>
      <c r="M115" s="227">
        <v>3.1066958615308053E-2</v>
      </c>
      <c r="N115" s="227">
        <v>3.4910065051200624E-2</v>
      </c>
      <c r="O115" s="227">
        <v>3.6494154743222748E-2</v>
      </c>
      <c r="P115" s="227">
        <v>4.7744143858742857E-2</v>
      </c>
      <c r="Q115" s="227">
        <v>4.7769774960907806E-2</v>
      </c>
      <c r="R115" s="227">
        <v>5.0421091339183766E-2</v>
      </c>
      <c r="S115" s="227">
        <v>5.3189351275662405E-2</v>
      </c>
    </row>
    <row r="116" spans="1:19" ht="17.100000000000001" customHeight="1">
      <c r="A116" s="768">
        <v>65</v>
      </c>
      <c r="B116" s="769" t="s">
        <v>359</v>
      </c>
      <c r="C116" s="227">
        <v>2.1439973120236464E-2</v>
      </c>
      <c r="D116" s="227">
        <v>1.8855335298176776E-2</v>
      </c>
      <c r="E116" s="227">
        <v>2.1893044663484733E-2</v>
      </c>
      <c r="F116" s="227">
        <v>2.1107526441071084E-2</v>
      </c>
      <c r="G116" s="227">
        <v>2.2498425619637941E-2</v>
      </c>
      <c r="H116" s="227">
        <v>2.3047208852311468E-2</v>
      </c>
      <c r="I116" s="227">
        <v>2.3809426843414482E-2</v>
      </c>
      <c r="J116" s="227">
        <v>2.651252636499735E-2</v>
      </c>
      <c r="K116" s="227">
        <v>3.0282255020087162E-2</v>
      </c>
      <c r="L116" s="227">
        <v>3.1412575424367324E-2</v>
      </c>
      <c r="M116" s="227">
        <v>3.4534042762636524E-2</v>
      </c>
      <c r="N116" s="227">
        <v>3.4658286781624623E-2</v>
      </c>
      <c r="O116" s="227">
        <v>3.6677965322883477E-2</v>
      </c>
      <c r="P116" s="227">
        <v>4.0347323425182574E-2</v>
      </c>
      <c r="Q116" s="227">
        <v>4.2683325153280022E-2</v>
      </c>
      <c r="R116" s="227">
        <v>4.4323436256559851E-2</v>
      </c>
      <c r="S116" s="227">
        <v>4.6320125413436684E-2</v>
      </c>
    </row>
    <row r="117" spans="1:19" ht="17.100000000000001" customHeight="1">
      <c r="A117" s="768">
        <v>71</v>
      </c>
      <c r="B117" s="769" t="s">
        <v>360</v>
      </c>
      <c r="C117" s="227">
        <v>8.0908884807483719E-2</v>
      </c>
      <c r="D117" s="227">
        <v>8.0866768720831872E-2</v>
      </c>
      <c r="E117" s="227">
        <v>7.8964527197873724E-2</v>
      </c>
      <c r="F117" s="227">
        <v>8.1400463055430625E-2</v>
      </c>
      <c r="G117" s="227">
        <v>8.0941256423697927E-2</v>
      </c>
      <c r="H117" s="227">
        <v>8.0809432647727858E-2</v>
      </c>
      <c r="I117" s="227">
        <v>8.413239916752499E-2</v>
      </c>
      <c r="J117" s="227">
        <v>8.2909327620654366E-2</v>
      </c>
      <c r="K117" s="227">
        <v>8.3590101664542796E-2</v>
      </c>
      <c r="L117" s="227">
        <v>8.8302724657653597E-2</v>
      </c>
      <c r="M117" s="227">
        <v>8.7118824381015328E-2</v>
      </c>
      <c r="N117" s="227">
        <v>8.6024468064990686E-2</v>
      </c>
      <c r="O117" s="227">
        <v>8.386554781430261E-2</v>
      </c>
      <c r="P117" s="227">
        <v>8.439361785735057E-2</v>
      </c>
      <c r="Q117" s="227">
        <v>8.1464327244308854E-2</v>
      </c>
      <c r="R117" s="227">
        <v>7.9842679869920871E-2</v>
      </c>
      <c r="S117" s="227">
        <v>7.263956677146638E-2</v>
      </c>
    </row>
    <row r="118" spans="1:19" ht="17.100000000000001" customHeight="1">
      <c r="A118" s="768">
        <v>75</v>
      </c>
      <c r="B118" s="769" t="s">
        <v>87</v>
      </c>
      <c r="C118" s="227">
        <v>7.9790905657945208E-2</v>
      </c>
      <c r="D118" s="227">
        <v>8.3000591885981884E-2</v>
      </c>
      <c r="E118" s="227">
        <v>8.2471260402998625E-2</v>
      </c>
      <c r="F118" s="227">
        <v>8.0056717813270672E-2</v>
      </c>
      <c r="G118" s="227">
        <v>7.670219153578417E-2</v>
      </c>
      <c r="H118" s="227">
        <v>7.291311549024812E-2</v>
      </c>
      <c r="I118" s="227">
        <v>7.0231928716328149E-2</v>
      </c>
      <c r="J118" s="227">
        <v>6.879972618006483E-2</v>
      </c>
      <c r="K118" s="227">
        <v>6.6130758562162315E-2</v>
      </c>
      <c r="L118" s="227">
        <v>6.3045631552256731E-2</v>
      </c>
      <c r="M118" s="227">
        <v>6.1825438886107691E-2</v>
      </c>
      <c r="N118" s="227">
        <v>5.9786641436091824E-2</v>
      </c>
      <c r="O118" s="227">
        <v>5.7097241537611129E-2</v>
      </c>
      <c r="P118" s="227">
        <v>6.0742584193438698E-2</v>
      </c>
      <c r="Q118" s="227">
        <v>5.9153685589409151E-2</v>
      </c>
      <c r="R118" s="227">
        <v>5.6241858525737334E-2</v>
      </c>
      <c r="S118" s="227">
        <v>5.3949464676410583E-2</v>
      </c>
    </row>
    <row r="119" spans="1:19" ht="17.100000000000001" customHeight="1">
      <c r="A119" s="768">
        <v>80</v>
      </c>
      <c r="B119" s="769" t="s">
        <v>361</v>
      </c>
      <c r="C119" s="227">
        <v>3.3551860469772876E-2</v>
      </c>
      <c r="D119" s="227">
        <v>2.7716627914446065E-2</v>
      </c>
      <c r="E119" s="227">
        <v>2.6942168746806525E-2</v>
      </c>
      <c r="F119" s="227">
        <v>2.6765766896535169E-2</v>
      </c>
      <c r="G119" s="227">
        <v>2.300291195442639E-2</v>
      </c>
      <c r="H119" s="227">
        <v>2.4372427135450233E-2</v>
      </c>
      <c r="I119" s="227">
        <v>2.1861448513455107E-2</v>
      </c>
      <c r="J119" s="227">
        <v>2.0088848314352637E-2</v>
      </c>
      <c r="K119" s="227">
        <v>1.9417268533385983E-2</v>
      </c>
      <c r="L119" s="227">
        <v>1.7680456607928548E-2</v>
      </c>
      <c r="M119" s="227">
        <v>1.8712548816348911E-2</v>
      </c>
      <c r="N119" s="227">
        <v>2.1550747122244474E-2</v>
      </c>
      <c r="O119" s="227">
        <v>2.0774575379716036E-2</v>
      </c>
      <c r="P119" s="227">
        <v>1.9800367183726162E-2</v>
      </c>
      <c r="Q119" s="227">
        <v>2.148124596329401E-2</v>
      </c>
      <c r="R119" s="227">
        <v>2.1632994101412076E-2</v>
      </c>
      <c r="S119" s="227">
        <v>1.8802320437927494E-2</v>
      </c>
    </row>
    <row r="120" spans="1:19" ht="17.100000000000001" customHeight="1">
      <c r="A120" s="768">
        <v>85</v>
      </c>
      <c r="B120" s="769" t="s">
        <v>362</v>
      </c>
      <c r="C120" s="227">
        <v>1.629679109186748E-2</v>
      </c>
      <c r="D120" s="227">
        <v>1.5350089606854734E-2</v>
      </c>
      <c r="E120" s="227">
        <v>1.5121739852755039E-2</v>
      </c>
      <c r="F120" s="227">
        <v>1.4769339580935964E-2</v>
      </c>
      <c r="G120" s="227">
        <v>1.4771659235425373E-2</v>
      </c>
      <c r="H120" s="227">
        <v>1.419514384126782E-2</v>
      </c>
      <c r="I120" s="227">
        <v>1.3942025255168855E-2</v>
      </c>
      <c r="J120" s="227">
        <v>1.3484373855682217E-2</v>
      </c>
      <c r="K120" s="227">
        <v>1.3079056947294219E-2</v>
      </c>
      <c r="L120" s="227">
        <v>1.2969195195541334E-2</v>
      </c>
      <c r="M120" s="227">
        <v>1.312628644452145E-2</v>
      </c>
      <c r="N120" s="227">
        <v>1.2833372990753041E-2</v>
      </c>
      <c r="O120" s="227">
        <v>1.2460813818417462E-2</v>
      </c>
      <c r="P120" s="227">
        <v>1.570808339909786E-2</v>
      </c>
      <c r="Q120" s="227">
        <v>1.3439672730956873E-2</v>
      </c>
      <c r="R120" s="227">
        <v>1.3628779822065836E-2</v>
      </c>
      <c r="S120" s="227">
        <v>1.2342265234295982E-2</v>
      </c>
    </row>
    <row r="121" spans="1:19" ht="17.100000000000001" customHeight="1">
      <c r="A121" s="768">
        <v>91</v>
      </c>
      <c r="B121" s="769" t="s">
        <v>363</v>
      </c>
      <c r="C121" s="227">
        <v>1.5841179983909111E-2</v>
      </c>
      <c r="D121" s="227">
        <v>1.4651135015735504E-2</v>
      </c>
      <c r="E121" s="227">
        <v>1.5340477400378553E-2</v>
      </c>
      <c r="F121" s="227">
        <v>1.4220352721614399E-2</v>
      </c>
      <c r="G121" s="227">
        <v>1.3710850692661048E-2</v>
      </c>
      <c r="H121" s="227">
        <v>1.3617883016922908E-2</v>
      </c>
      <c r="I121" s="227">
        <v>1.4454173455693137E-2</v>
      </c>
      <c r="J121" s="227">
        <v>1.4439554016489968E-2</v>
      </c>
      <c r="K121" s="227">
        <v>1.401960560220231E-2</v>
      </c>
      <c r="L121" s="227">
        <v>1.3908437520483288E-2</v>
      </c>
      <c r="M121" s="227">
        <v>1.3540699340384318E-2</v>
      </c>
      <c r="N121" s="227">
        <v>1.657329666436291E-2</v>
      </c>
      <c r="O121" s="227">
        <v>1.3520244941198538E-2</v>
      </c>
      <c r="P121" s="227">
        <v>1.3416215780727407E-2</v>
      </c>
      <c r="Q121" s="227">
        <v>1.1065823183455819E-2</v>
      </c>
      <c r="R121" s="227">
        <v>1.0332588029059739E-2</v>
      </c>
      <c r="S121" s="227">
        <v>8.8821505815067179E-3</v>
      </c>
    </row>
    <row r="122" spans="1:19" ht="17.100000000000001" customHeight="1" thickBot="1">
      <c r="A122" s="772"/>
      <c r="B122" s="773" t="s">
        <v>4</v>
      </c>
      <c r="C122" s="228">
        <v>0.99999999999999978</v>
      </c>
      <c r="D122" s="228">
        <v>0.99999999999999978</v>
      </c>
      <c r="E122" s="228">
        <v>0.99999999999999989</v>
      </c>
      <c r="F122" s="228">
        <v>0.99999999999999967</v>
      </c>
      <c r="G122" s="228">
        <v>1</v>
      </c>
      <c r="H122" s="228">
        <v>1.0000000000000002</v>
      </c>
      <c r="I122" s="228">
        <v>1.0000000000000002</v>
      </c>
      <c r="J122" s="228">
        <v>1</v>
      </c>
      <c r="K122" s="228">
        <v>0.99999999999999978</v>
      </c>
      <c r="L122" s="228">
        <v>0.99999999999999989</v>
      </c>
      <c r="M122" s="228">
        <v>1</v>
      </c>
      <c r="N122" s="228">
        <v>0.99999999999999978</v>
      </c>
      <c r="O122" s="228">
        <v>1.0000000000000002</v>
      </c>
      <c r="P122" s="228">
        <v>1</v>
      </c>
      <c r="Q122" s="228">
        <v>0.99999999999999978</v>
      </c>
      <c r="R122" s="228">
        <v>1.0000000000000002</v>
      </c>
      <c r="S122" s="228">
        <v>0.99999999999999978</v>
      </c>
    </row>
    <row r="123" spans="1:19" ht="17.100000000000001" customHeight="1" thickTop="1">
      <c r="B123" s="750" t="s">
        <v>435</v>
      </c>
    </row>
    <row r="124" spans="1:19" ht="17.100000000000001" customHeight="1">
      <c r="B124" s="750" t="s">
        <v>307</v>
      </c>
    </row>
    <row r="125" spans="1:19" ht="17.100000000000001" customHeight="1"/>
    <row r="126" spans="1:19" ht="17.100000000000001" customHeight="1"/>
    <row r="127" spans="1:19" ht="17.100000000000001" customHeight="1"/>
    <row r="128" spans="1:19" ht="17.100000000000001" hidden="1" customHeight="1"/>
    <row r="129" spans="1:19" ht="17.100000000000001" hidden="1" customHeight="1"/>
    <row r="130" spans="1:19" ht="30.6" customHeight="1">
      <c r="A130" s="806" t="s">
        <v>322</v>
      </c>
      <c r="B130" s="806"/>
      <c r="C130" s="806"/>
      <c r="D130" s="806"/>
      <c r="E130" s="806"/>
      <c r="F130" s="806"/>
      <c r="G130" s="806"/>
      <c r="H130" s="806"/>
      <c r="I130" s="806"/>
      <c r="J130" s="806"/>
      <c r="K130" s="806"/>
      <c r="L130" s="806"/>
      <c r="M130" s="806"/>
      <c r="N130" s="806"/>
      <c r="O130" s="806"/>
      <c r="P130" s="806"/>
      <c r="Q130" s="806"/>
      <c r="R130" s="806"/>
      <c r="S130" s="806"/>
    </row>
    <row r="131" spans="1:19" ht="17.100000000000001" customHeight="1"/>
    <row r="132" spans="1:19" ht="17.100000000000001" customHeight="1"/>
    <row r="133" spans="1:19" ht="17.100000000000001" customHeight="1">
      <c r="A133" s="808" t="s">
        <v>400</v>
      </c>
      <c r="B133" s="810" t="s">
        <v>366</v>
      </c>
      <c r="C133" s="753"/>
      <c r="D133" s="753"/>
      <c r="E133" s="753"/>
      <c r="F133" s="753"/>
      <c r="G133" s="753"/>
      <c r="H133" s="753"/>
      <c r="I133" s="753"/>
      <c r="J133" s="753"/>
      <c r="K133" s="753"/>
      <c r="L133" s="753"/>
      <c r="M133" s="753"/>
      <c r="N133" s="753"/>
      <c r="O133" s="753"/>
      <c r="P133" s="753"/>
      <c r="Q133" s="753"/>
      <c r="R133" s="753"/>
      <c r="S133" s="753"/>
    </row>
    <row r="134" spans="1:19" ht="23.25" customHeight="1" thickBot="1">
      <c r="A134" s="809"/>
      <c r="B134" s="811"/>
      <c r="C134" s="776">
        <v>2007</v>
      </c>
      <c r="D134" s="776">
        <v>2008</v>
      </c>
      <c r="E134" s="776">
        <v>2009</v>
      </c>
      <c r="F134" s="776">
        <v>2010</v>
      </c>
      <c r="G134" s="776">
        <v>2011</v>
      </c>
      <c r="H134" s="776">
        <v>2012</v>
      </c>
      <c r="I134" s="776">
        <v>2013</v>
      </c>
      <c r="J134" s="776" t="s">
        <v>343</v>
      </c>
      <c r="K134" s="776" t="s">
        <v>344</v>
      </c>
      <c r="L134" s="776" t="s">
        <v>345</v>
      </c>
      <c r="M134" s="776">
        <v>2017</v>
      </c>
      <c r="N134" s="776">
        <v>2018</v>
      </c>
      <c r="O134" s="776">
        <v>2019</v>
      </c>
      <c r="P134" s="776">
        <v>2020</v>
      </c>
      <c r="Q134" s="776">
        <v>2021</v>
      </c>
      <c r="R134" s="776">
        <v>2022</v>
      </c>
      <c r="S134" s="776">
        <v>2023</v>
      </c>
    </row>
    <row r="135" spans="1:19" ht="17.100000000000001" customHeight="1" thickTop="1">
      <c r="A135" s="768">
        <v>1</v>
      </c>
      <c r="B135" s="769" t="s">
        <v>51</v>
      </c>
      <c r="C135" s="227"/>
      <c r="D135" s="227">
        <v>9.3962601007982566E-2</v>
      </c>
      <c r="E135" s="227">
        <v>-0.47494511047542248</v>
      </c>
      <c r="F135" s="227">
        <v>0.2835567692381516</v>
      </c>
      <c r="G135" s="227">
        <v>0.22001040841755456</v>
      </c>
      <c r="H135" s="227">
        <v>0.22453059447721654</v>
      </c>
      <c r="I135" s="227">
        <v>-0.85825600589773454</v>
      </c>
      <c r="J135" s="227">
        <v>4.574018811087896E-2</v>
      </c>
      <c r="K135" s="227">
        <v>-0.26144141599742282</v>
      </c>
      <c r="L135" s="227">
        <v>4.3701421477075793E-2</v>
      </c>
      <c r="M135" s="227">
        <v>2.9816824765147715E-2</v>
      </c>
      <c r="N135" s="227">
        <v>0.58932155969967737</v>
      </c>
      <c r="O135" s="227">
        <v>0.23764128789223868</v>
      </c>
      <c r="P135" s="227">
        <v>4.7651523581615597E-2</v>
      </c>
      <c r="Q135" s="227">
        <v>-5.0577095778280366E-2</v>
      </c>
      <c r="R135" s="227">
        <v>0.16041777034098081</v>
      </c>
      <c r="S135" s="227">
        <v>0.13892969924034507</v>
      </c>
    </row>
    <row r="136" spans="1:19" ht="17.100000000000001" customHeight="1">
      <c r="A136" s="768">
        <v>3</v>
      </c>
      <c r="B136" s="769" t="s">
        <v>346</v>
      </c>
      <c r="C136" s="227"/>
      <c r="D136" s="227">
        <v>1.5112174090760334E-2</v>
      </c>
      <c r="E136" s="227">
        <v>-1.3113132509244117E-2</v>
      </c>
      <c r="F136" s="227">
        <v>3.6553857650647394</v>
      </c>
      <c r="G136" s="227">
        <v>0.27350784748861678</v>
      </c>
      <c r="H136" s="227">
        <v>2.8410420837940743E-2</v>
      </c>
      <c r="I136" s="227">
        <v>5.6282961079274628E-2</v>
      </c>
      <c r="J136" s="227">
        <v>7.0277623591810487E-2</v>
      </c>
      <c r="K136" s="227">
        <v>4.8805588696878011E-2</v>
      </c>
      <c r="L136" s="227">
        <v>4.8596380148424538E-2</v>
      </c>
      <c r="M136" s="227">
        <v>4.2093863606471438E-2</v>
      </c>
      <c r="N136" s="227">
        <v>-0.47864996394791282</v>
      </c>
      <c r="O136" s="227">
        <v>2.9899389682728972E-2</v>
      </c>
      <c r="P136" s="227">
        <v>-4.1084185792292912E-3</v>
      </c>
      <c r="Q136" s="227">
        <v>-6.3917778808707734E-2</v>
      </c>
      <c r="R136" s="227">
        <v>7.8259467700087987E-2</v>
      </c>
      <c r="S136" s="227">
        <v>0.19102968114929661</v>
      </c>
    </row>
    <row r="137" spans="1:19" ht="17.100000000000001" customHeight="1">
      <c r="A137" s="768">
        <v>2</v>
      </c>
      <c r="B137" s="769" t="s">
        <v>53</v>
      </c>
      <c r="C137" s="227"/>
      <c r="D137" s="227">
        <v>1.80224683614063E-3</v>
      </c>
      <c r="E137" s="227">
        <v>-0.12826704007133863</v>
      </c>
      <c r="F137" s="227">
        <v>-7.6376786284598153E-2</v>
      </c>
      <c r="G137" s="227">
        <v>-3.7793439981389315E-2</v>
      </c>
      <c r="H137" s="227">
        <v>-5.6101921334440821E-2</v>
      </c>
      <c r="I137" s="227">
        <v>4.0532344591134445E-2</v>
      </c>
      <c r="J137" s="227">
        <v>2.3721773908554601E-2</v>
      </c>
      <c r="K137" s="227">
        <v>6.0649835103207617E-3</v>
      </c>
      <c r="L137" s="227">
        <v>3.270558906608257E-3</v>
      </c>
      <c r="M137" s="227">
        <v>7.8719790261442355E-3</v>
      </c>
      <c r="N137" s="227">
        <v>-1.2555837741732252E-2</v>
      </c>
      <c r="O137" s="227">
        <v>2.1746121968006299E-3</v>
      </c>
      <c r="P137" s="227">
        <v>-3.6206485358424097E-3</v>
      </c>
      <c r="Q137" s="227">
        <v>5.4508814000831371E-3</v>
      </c>
      <c r="R137" s="227">
        <v>-0.11523643321467561</v>
      </c>
      <c r="S137" s="227">
        <v>-3.0823968627643138E-3</v>
      </c>
    </row>
    <row r="138" spans="1:19" ht="17.100000000000001" customHeight="1">
      <c r="A138" s="768">
        <v>10</v>
      </c>
      <c r="B138" s="769" t="s">
        <v>347</v>
      </c>
      <c r="C138" s="227"/>
      <c r="D138" s="227">
        <v>2.7142643908595707E-2</v>
      </c>
      <c r="E138" s="227">
        <v>-5.6331465795441474E-2</v>
      </c>
      <c r="F138" s="227">
        <v>-1.6010820555523535</v>
      </c>
      <c r="G138" s="227">
        <v>2.5120293170864512E-2</v>
      </c>
      <c r="H138" s="227">
        <v>0.24064366809656043</v>
      </c>
      <c r="I138" s="227">
        <v>1.6892455650628491</v>
      </c>
      <c r="J138" s="227">
        <v>0.24596332079258543</v>
      </c>
      <c r="K138" s="227">
        <v>0.35537789222017296</v>
      </c>
      <c r="L138" s="227">
        <v>5.6184508107452132E-2</v>
      </c>
      <c r="M138" s="227">
        <v>0.1614947898051918</v>
      </c>
      <c r="N138" s="227">
        <v>-0.15169629964751671</v>
      </c>
      <c r="O138" s="227">
        <v>0.12336854806555721</v>
      </c>
      <c r="P138" s="227">
        <v>0.45567109708585696</v>
      </c>
      <c r="Q138" s="227">
        <v>0.23121073685251459</v>
      </c>
      <c r="R138" s="227">
        <v>0.15064991326514049</v>
      </c>
      <c r="S138" s="227">
        <v>8.299520882775159E-2</v>
      </c>
    </row>
    <row r="139" spans="1:19" ht="17.100000000000001" customHeight="1">
      <c r="A139" s="768">
        <v>15</v>
      </c>
      <c r="B139" s="769" t="s">
        <v>348</v>
      </c>
      <c r="C139" s="227"/>
      <c r="D139" s="227">
        <v>3.5806450184208749E-2</v>
      </c>
      <c r="E139" s="227">
        <v>2.779921800615695E-2</v>
      </c>
      <c r="F139" s="227">
        <v>-0.27195149100322141</v>
      </c>
      <c r="G139" s="227">
        <v>-4.9229228311203625E-2</v>
      </c>
      <c r="H139" s="227">
        <v>3.7019121368603677E-2</v>
      </c>
      <c r="I139" s="227">
        <v>-5.5144902293262139E-2</v>
      </c>
      <c r="J139" s="227">
        <v>3.5675563362066696E-2</v>
      </c>
      <c r="K139" s="227">
        <v>4.5931683118689476E-2</v>
      </c>
      <c r="L139" s="227">
        <v>4.9465472094163236E-2</v>
      </c>
      <c r="M139" s="227">
        <v>3.5472357936437049E-2</v>
      </c>
      <c r="N139" s="227">
        <v>0.10007246885133803</v>
      </c>
      <c r="O139" s="227">
        <v>3.1522440241905973E-2</v>
      </c>
      <c r="P139" s="227">
        <v>6.4456753441253581E-2</v>
      </c>
      <c r="Q139" s="227">
        <v>0.1265841791801689</v>
      </c>
      <c r="R139" s="227">
        <v>7.5408510063391998E-2</v>
      </c>
      <c r="S139" s="227">
        <v>1.7892064771415944E-2</v>
      </c>
    </row>
    <row r="140" spans="1:19" ht="17.100000000000001" customHeight="1">
      <c r="A140" s="768">
        <v>17</v>
      </c>
      <c r="B140" s="769" t="s">
        <v>349</v>
      </c>
      <c r="C140" s="227"/>
      <c r="D140" s="227">
        <v>1.3591088796092588E-3</v>
      </c>
      <c r="E140" s="227">
        <v>8.7546097838462886E-2</v>
      </c>
      <c r="F140" s="227">
        <v>0.30695198774634364</v>
      </c>
      <c r="G140" s="227">
        <v>-3.7857925257566635E-3</v>
      </c>
      <c r="H140" s="227">
        <v>7.4692146796773422E-3</v>
      </c>
      <c r="I140" s="227">
        <v>1.4416808997679565E-2</v>
      </c>
      <c r="J140" s="227">
        <v>5.37875413050654E-3</v>
      </c>
      <c r="K140" s="227">
        <v>-2.5183757389605384E-3</v>
      </c>
      <c r="L140" s="227">
        <v>1.6904391686290252E-2</v>
      </c>
      <c r="M140" s="227">
        <v>1.9497836978338019E-2</v>
      </c>
      <c r="N140" s="227">
        <v>3.3790277418808801E-2</v>
      </c>
      <c r="O140" s="227">
        <v>1.3917527015199768E-2</v>
      </c>
      <c r="P140" s="227">
        <v>1.7327509510192858E-2</v>
      </c>
      <c r="Q140" s="227">
        <v>4.2297956137587071E-2</v>
      </c>
      <c r="R140" s="227">
        <v>3.2078382881739552E-2</v>
      </c>
      <c r="S140" s="227">
        <v>-2.5724929238216492E-2</v>
      </c>
    </row>
    <row r="141" spans="1:19" ht="17.100000000000001" customHeight="1">
      <c r="A141" s="768">
        <v>20</v>
      </c>
      <c r="B141" s="769" t="s">
        <v>350</v>
      </c>
      <c r="C141" s="227"/>
      <c r="D141" s="227">
        <v>-9.4831864154690283E-3</v>
      </c>
      <c r="E141" s="227">
        <v>-1.280736675648477E-2</v>
      </c>
      <c r="F141" s="227">
        <v>-0.5206165317214243</v>
      </c>
      <c r="G141" s="227">
        <v>-3.6928346241296144E-2</v>
      </c>
      <c r="H141" s="227">
        <v>2.6225907729656344E-3</v>
      </c>
      <c r="I141" s="227">
        <v>1.5019882266912594E-2</v>
      </c>
      <c r="J141" s="227">
        <v>6.6646976696173917E-3</v>
      </c>
      <c r="K141" s="227">
        <v>2.202975811838746E-2</v>
      </c>
      <c r="L141" s="227">
        <v>2.025327218157387E-2</v>
      </c>
      <c r="M141" s="227">
        <v>-5.1963009355789928E-3</v>
      </c>
      <c r="N141" s="227">
        <v>3.2795870118830256E-2</v>
      </c>
      <c r="O141" s="227">
        <v>5.010953935381395E-3</v>
      </c>
      <c r="P141" s="227">
        <v>1.402338848600938E-2</v>
      </c>
      <c r="Q141" s="227">
        <v>3.8613286432350605E-3</v>
      </c>
      <c r="R141" s="227">
        <v>4.9927492195550087E-2</v>
      </c>
      <c r="S141" s="227">
        <v>-1.6834536956143821E-2</v>
      </c>
    </row>
    <row r="142" spans="1:19" ht="17.100000000000001" customHeight="1">
      <c r="A142" s="768">
        <v>26</v>
      </c>
      <c r="B142" s="769" t="s">
        <v>55</v>
      </c>
      <c r="C142" s="227"/>
      <c r="D142" s="227">
        <v>7.4002564511731726E-3</v>
      </c>
      <c r="E142" s="227">
        <v>1.0378156629273754E-2</v>
      </c>
      <c r="F142" s="227">
        <v>-6.4114695066212438E-2</v>
      </c>
      <c r="G142" s="227">
        <v>1.1948108582461507E-2</v>
      </c>
      <c r="H142" s="227">
        <v>3.3744667745636376E-3</v>
      </c>
      <c r="I142" s="227">
        <v>-1.1890784923778942E-2</v>
      </c>
      <c r="J142" s="227">
        <v>3.8909551704182275E-3</v>
      </c>
      <c r="K142" s="227">
        <v>4.347956662706794E-3</v>
      </c>
      <c r="L142" s="227">
        <v>5.1955712485500776E-3</v>
      </c>
      <c r="M142" s="227">
        <v>1.2657784874877219E-2</v>
      </c>
      <c r="N142" s="227">
        <v>3.8827683649442314E-2</v>
      </c>
      <c r="O142" s="227">
        <v>4.7982653756257262E-3</v>
      </c>
      <c r="P142" s="227">
        <v>9.3864583829770809E-3</v>
      </c>
      <c r="Q142" s="227">
        <v>3.7676872256509645E-3</v>
      </c>
      <c r="R142" s="227">
        <v>1.2878876946399226E-3</v>
      </c>
      <c r="S142" s="227">
        <v>5.6565194144749123E-3</v>
      </c>
    </row>
    <row r="143" spans="1:19" ht="17.100000000000001" customHeight="1">
      <c r="A143" s="768">
        <v>28</v>
      </c>
      <c r="B143" s="769" t="s">
        <v>351</v>
      </c>
      <c r="C143" s="227"/>
      <c r="D143" s="227">
        <v>6.6422091178967621E-2</v>
      </c>
      <c r="E143" s="227">
        <v>0.11444843242299493</v>
      </c>
      <c r="F143" s="227">
        <v>0.98955609213526907</v>
      </c>
      <c r="G143" s="227">
        <v>0.11194454651400416</v>
      </c>
      <c r="H143" s="227">
        <v>5.6948951172244994E-3</v>
      </c>
      <c r="I143" s="227">
        <v>-5.9279187941706162E-2</v>
      </c>
      <c r="J143" s="227">
        <v>8.3860331916118108E-3</v>
      </c>
      <c r="K143" s="227">
        <v>3.1826280299499778E-2</v>
      </c>
      <c r="L143" s="227">
        <v>1.576009231676774E-2</v>
      </c>
      <c r="M143" s="227">
        <v>1.4577754548900328E-2</v>
      </c>
      <c r="N143" s="227">
        <v>7.8909180858164632E-2</v>
      </c>
      <c r="O143" s="227">
        <v>1.3975635608716759E-2</v>
      </c>
      <c r="P143" s="227">
        <v>-1.7736774091044367E-4</v>
      </c>
      <c r="Q143" s="227">
        <v>5.6724750017515665E-3</v>
      </c>
      <c r="R143" s="227">
        <v>8.2382623131036104E-3</v>
      </c>
      <c r="S143" s="227">
        <v>5.521468484603575E-3</v>
      </c>
    </row>
    <row r="144" spans="1:19" ht="17.100000000000001" customHeight="1">
      <c r="A144" s="768">
        <v>29</v>
      </c>
      <c r="B144" s="769" t="s">
        <v>352</v>
      </c>
      <c r="C144" s="227"/>
      <c r="D144" s="227">
        <v>-1.6132029474843254E-2</v>
      </c>
      <c r="E144" s="227">
        <v>2.3695981369844746E-2</v>
      </c>
      <c r="F144" s="227">
        <v>0.40256713150471068</v>
      </c>
      <c r="G144" s="227">
        <v>-1.3856864380236207E-2</v>
      </c>
      <c r="H144" s="227">
        <v>6.1054352932655379E-4</v>
      </c>
      <c r="I144" s="227">
        <v>1.1397097289356898E-3</v>
      </c>
      <c r="J144" s="227">
        <v>7.2531753141811747E-4</v>
      </c>
      <c r="K144" s="227">
        <v>1.3256562299276892E-3</v>
      </c>
      <c r="L144" s="227">
        <v>7.3040639897711107E-4</v>
      </c>
      <c r="M144" s="227">
        <v>6.3798764019150833E-4</v>
      </c>
      <c r="N144" s="227">
        <v>3.2204722374464118E-3</v>
      </c>
      <c r="O144" s="227">
        <v>5.3012262766439003E-4</v>
      </c>
      <c r="P144" s="227">
        <v>-2.4639901888593493E-5</v>
      </c>
      <c r="Q144" s="227">
        <v>3.2856812718754972E-4</v>
      </c>
      <c r="R144" s="227">
        <v>7.624282613704389E-3</v>
      </c>
      <c r="S144" s="227">
        <v>2.5867340213277098E-3</v>
      </c>
    </row>
    <row r="145" spans="1:19" ht="17.100000000000001" customHeight="1">
      <c r="A145" s="768">
        <v>36</v>
      </c>
      <c r="B145" s="769" t="s">
        <v>353</v>
      </c>
      <c r="C145" s="227"/>
      <c r="D145" s="227">
        <v>9.2615424644821257E-3</v>
      </c>
      <c r="E145" s="227">
        <v>6.1081123812392703E-2</v>
      </c>
      <c r="F145" s="227">
        <v>8.4798929160732506E-2</v>
      </c>
      <c r="G145" s="227">
        <v>1.8978532694976204E-2</v>
      </c>
      <c r="H145" s="227">
        <v>4.126948778721197E-3</v>
      </c>
      <c r="I145" s="227">
        <v>7.1804275238013932E-4</v>
      </c>
      <c r="J145" s="227">
        <v>5.7778989326330056E-3</v>
      </c>
      <c r="K145" s="227">
        <v>1.3915167207836218E-2</v>
      </c>
      <c r="L145" s="227">
        <v>1.8253755516700387E-2</v>
      </c>
      <c r="M145" s="227">
        <v>9.2762002781371627E-3</v>
      </c>
      <c r="N145" s="227">
        <v>0.16889706223878209</v>
      </c>
      <c r="O145" s="227">
        <v>4.7206972079436721E-3</v>
      </c>
      <c r="P145" s="227">
        <v>1.8711090229486391E-2</v>
      </c>
      <c r="Q145" s="227">
        <v>3.3108575596396805E-3</v>
      </c>
      <c r="R145" s="227">
        <v>2.2717626765608536E-2</v>
      </c>
      <c r="S145" s="227">
        <v>-4.7431063497940535E-3</v>
      </c>
    </row>
    <row r="146" spans="1:19" ht="17.100000000000001" customHeight="1">
      <c r="A146" s="768">
        <v>40</v>
      </c>
      <c r="B146" s="769" t="s">
        <v>354</v>
      </c>
      <c r="C146" s="227"/>
      <c r="D146" s="227">
        <v>1.1915573190828168E-2</v>
      </c>
      <c r="E146" s="227">
        <v>2.7642155482503592E-3</v>
      </c>
      <c r="F146" s="227">
        <v>-0.41483395995808503</v>
      </c>
      <c r="G146" s="227">
        <v>-1.3482297263425118E-2</v>
      </c>
      <c r="H146" s="227">
        <v>2.1621855444862375E-2</v>
      </c>
      <c r="I146" s="227">
        <v>5.0109755091677775E-2</v>
      </c>
      <c r="J146" s="227">
        <v>1.5161512281935444E-2</v>
      </c>
      <c r="K146" s="227">
        <v>3.6751019125453817E-2</v>
      </c>
      <c r="L146" s="227">
        <v>2.4559302541547041E-2</v>
      </c>
      <c r="M146" s="227">
        <v>-2.2709060981345622E-2</v>
      </c>
      <c r="N146" s="227">
        <v>5.7983411718052352E-2</v>
      </c>
      <c r="O146" s="227">
        <v>8.2180599886012735E-3</v>
      </c>
      <c r="P146" s="227">
        <v>1.3981151764070801E-4</v>
      </c>
      <c r="Q146" s="227">
        <v>6.0951278998461573E-3</v>
      </c>
      <c r="R146" s="227">
        <v>-4.7431644622444539E-3</v>
      </c>
      <c r="S146" s="227">
        <v>3.2778518555464219E-3</v>
      </c>
    </row>
    <row r="147" spans="1:19">
      <c r="A147" s="768">
        <v>45</v>
      </c>
      <c r="B147" s="769" t="s">
        <v>226</v>
      </c>
      <c r="C147" s="227"/>
      <c r="D147" s="227">
        <v>0.38069443368946632</v>
      </c>
      <c r="E147" s="227">
        <v>0.7187906589418499</v>
      </c>
      <c r="F147" s="227">
        <v>-1.5627485281976878</v>
      </c>
      <c r="G147" s="227">
        <v>0.24099451368011707</v>
      </c>
      <c r="H147" s="227">
        <v>9.9484497843374084E-2</v>
      </c>
      <c r="I147" s="227">
        <v>-8.7696987880217389E-2</v>
      </c>
      <c r="J147" s="227">
        <v>8.6929277998132215E-2</v>
      </c>
      <c r="K147" s="227">
        <v>0.41436391138068229</v>
      </c>
      <c r="L147" s="227">
        <v>0.15158675340426001</v>
      </c>
      <c r="M147" s="227">
        <v>0.15485382248535801</v>
      </c>
      <c r="N147" s="227">
        <v>0.85537334884282124</v>
      </c>
      <c r="O147" s="227">
        <v>0.19615571079583455</v>
      </c>
      <c r="P147" s="227">
        <v>0.11849152004807291</v>
      </c>
      <c r="Q147" s="227">
        <v>0.32885242969819661</v>
      </c>
      <c r="R147" s="227">
        <v>0.10621423835530375</v>
      </c>
      <c r="S147" s="227">
        <v>6.1252699434777236E-2</v>
      </c>
    </row>
    <row r="148" spans="1:19" ht="25.5">
      <c r="A148" s="768">
        <v>50</v>
      </c>
      <c r="B148" s="771" t="s">
        <v>355</v>
      </c>
      <c r="C148" s="227"/>
      <c r="D148" s="227">
        <v>5.2904858539313357E-2</v>
      </c>
      <c r="E148" s="227">
        <v>-0.14617957629687137</v>
      </c>
      <c r="F148" s="227">
        <v>0.76976145564875065</v>
      </c>
      <c r="G148" s="227">
        <v>0.11276395002847148</v>
      </c>
      <c r="H148" s="227">
        <v>0.13854899234694684</v>
      </c>
      <c r="I148" s="227">
        <v>-0.19046869178500758</v>
      </c>
      <c r="J148" s="227">
        <v>0.11444417705896438</v>
      </c>
      <c r="K148" s="227">
        <v>7.8154710560596641E-2</v>
      </c>
      <c r="L148" s="227">
        <v>0.10406164232281542</v>
      </c>
      <c r="M148" s="227">
        <v>-1.7452609491582834E-2</v>
      </c>
      <c r="N148" s="227">
        <v>0.31311769957742475</v>
      </c>
      <c r="O148" s="227">
        <v>4.8031970196976123E-2</v>
      </c>
      <c r="P148" s="227">
        <v>3.5368726618148563E-2</v>
      </c>
      <c r="Q148" s="227">
        <v>1.9475973042674719E-2</v>
      </c>
      <c r="R148" s="227">
        <v>2.8504311329453892E-2</v>
      </c>
      <c r="S148" s="227">
        <v>5.9231519427506062E-2</v>
      </c>
    </row>
    <row r="149" spans="1:19" ht="17.100000000000001" customHeight="1">
      <c r="A149" s="768">
        <v>55</v>
      </c>
      <c r="B149" s="769" t="s">
        <v>356</v>
      </c>
      <c r="C149" s="227"/>
      <c r="D149" s="227">
        <v>4.6359868887391235E-2</v>
      </c>
      <c r="E149" s="227">
        <v>0.25652299307488469</v>
      </c>
      <c r="F149" s="227">
        <v>0.78013563182260559</v>
      </c>
      <c r="G149" s="227">
        <v>6.0225962168998795E-2</v>
      </c>
      <c r="H149" s="227">
        <v>0.11874015500895123</v>
      </c>
      <c r="I149" s="227">
        <v>-9.1109589370135576E-3</v>
      </c>
      <c r="J149" s="227">
        <v>0.13911316825311215</v>
      </c>
      <c r="K149" s="227">
        <v>2.4210391252207423E-2</v>
      </c>
      <c r="L149" s="227">
        <v>0.14934277760281858</v>
      </c>
      <c r="M149" s="227">
        <v>-7.2860742039742729E-2</v>
      </c>
      <c r="N149" s="227">
        <v>-1.299144914775048</v>
      </c>
      <c r="O149" s="227">
        <v>5.4253919363510046E-2</v>
      </c>
      <c r="P149" s="227">
        <v>0.1361428248470572</v>
      </c>
      <c r="Q149" s="227">
        <v>8.0952504977084574E-2</v>
      </c>
      <c r="R149" s="227">
        <v>9.2931231260971289E-2</v>
      </c>
      <c r="S149" s="227">
        <v>7.2815542576037631E-2</v>
      </c>
    </row>
    <row r="150" spans="1:19" ht="17.100000000000001" customHeight="1">
      <c r="A150" s="768">
        <v>60</v>
      </c>
      <c r="B150" s="769" t="s">
        <v>357</v>
      </c>
      <c r="C150" s="227"/>
      <c r="D150" s="227">
        <v>9.3120098980383537E-2</v>
      </c>
      <c r="E150" s="227">
        <v>0.41942526818232623</v>
      </c>
      <c r="F150" s="227">
        <v>-2.0010470837497385</v>
      </c>
      <c r="G150" s="227">
        <v>0.28379359512101526</v>
      </c>
      <c r="H150" s="227">
        <v>7.0855727638036187E-2</v>
      </c>
      <c r="I150" s="227">
        <v>-5.372693151627516E-2</v>
      </c>
      <c r="J150" s="227">
        <v>2.3625885564923794E-2</v>
      </c>
      <c r="K150" s="227">
        <v>-9.597950619193972E-2</v>
      </c>
      <c r="L150" s="227">
        <v>-4.570344371587947E-2</v>
      </c>
      <c r="M150" s="227">
        <v>0.33714483989016408</v>
      </c>
      <c r="N150" s="227">
        <v>-0.30052760674400725</v>
      </c>
      <c r="O150" s="227">
        <v>6.3603220379529951E-2</v>
      </c>
      <c r="P150" s="227">
        <v>5.4481803052263002E-2</v>
      </c>
      <c r="Q150" s="227">
        <v>6.0424496513984835E-2</v>
      </c>
      <c r="R150" s="227">
        <v>4.5104671564075716E-2</v>
      </c>
      <c r="S150" s="227">
        <v>0.40360317053217837</v>
      </c>
    </row>
    <row r="151" spans="1:19" ht="17.100000000000001" customHeight="1">
      <c r="A151" s="768">
        <v>64</v>
      </c>
      <c r="B151" s="769" t="s">
        <v>358</v>
      </c>
      <c r="C151" s="227"/>
      <c r="D151" s="227">
        <v>6.3065856973713294E-2</v>
      </c>
      <c r="E151" s="227">
        <v>-0.11996830585494606</v>
      </c>
      <c r="F151" s="227">
        <v>-1.3088360916903312</v>
      </c>
      <c r="G151" s="227">
        <v>0.10283551294134399</v>
      </c>
      <c r="H151" s="227">
        <v>-9.3204768386581274E-2</v>
      </c>
      <c r="I151" s="227">
        <v>0.25604570976472846</v>
      </c>
      <c r="J151" s="227">
        <v>1.1549929431528506E-2</v>
      </c>
      <c r="K151" s="227">
        <v>3.6339991866722487E-2</v>
      </c>
      <c r="L151" s="227">
        <v>8.9124064361288224E-2</v>
      </c>
      <c r="M151" s="227">
        <v>2.7368005860668749E-2</v>
      </c>
      <c r="N151" s="227">
        <v>0.45681269772305638</v>
      </c>
      <c r="O151" s="227">
        <v>6.5205224978881149E-2</v>
      </c>
      <c r="P151" s="227">
        <v>-8.2457825493305853E-2</v>
      </c>
      <c r="Q151" s="227">
        <v>4.8176534369228696E-2</v>
      </c>
      <c r="R151" s="227">
        <v>0.11648337318320627</v>
      </c>
      <c r="S151" s="227">
        <v>0.12322320699962373</v>
      </c>
    </row>
    <row r="152" spans="1:19" ht="17.100000000000001" customHeight="1">
      <c r="A152" s="768">
        <v>65</v>
      </c>
      <c r="B152" s="769" t="s">
        <v>359</v>
      </c>
      <c r="C152" s="227"/>
      <c r="D152" s="227">
        <v>-2.3523900441530472E-2</v>
      </c>
      <c r="E152" s="227">
        <v>-9.8230454982109416E-2</v>
      </c>
      <c r="F152" s="227">
        <v>0.44773708473142337</v>
      </c>
      <c r="G152" s="227">
        <v>0.13444471144880138</v>
      </c>
      <c r="H152" s="227">
        <v>4.0176059747859781E-2</v>
      </c>
      <c r="I152" s="227">
        <v>6.2178292279187738E-2</v>
      </c>
      <c r="J152" s="227">
        <v>0.11172598040657686</v>
      </c>
      <c r="K152" s="227">
        <v>0.21533598835823578</v>
      </c>
      <c r="L152" s="227">
        <v>6.1641201611505957E-2</v>
      </c>
      <c r="M152" s="227">
        <v>0.10877002786256178</v>
      </c>
      <c r="N152" s="227">
        <v>4.8298002355266698E-2</v>
      </c>
      <c r="O152" s="227">
        <v>7.3283930719649212E-2</v>
      </c>
      <c r="P152" s="227">
        <v>-2.1200644337212183E-3</v>
      </c>
      <c r="Q152" s="227">
        <v>7.9755109060290874E-2</v>
      </c>
      <c r="R152" s="227">
        <v>8.5189733032064965E-2</v>
      </c>
      <c r="S152" s="227">
        <v>9.6834110207865962E-2</v>
      </c>
    </row>
    <row r="153" spans="1:19" ht="17.100000000000001" customHeight="1">
      <c r="A153" s="768">
        <v>71</v>
      </c>
      <c r="B153" s="769" t="s">
        <v>360</v>
      </c>
      <c r="C153" s="227"/>
      <c r="D153" s="227">
        <v>8.0176208693651566E-2</v>
      </c>
      <c r="E153" s="227">
        <v>0.15418696668419093</v>
      </c>
      <c r="F153" s="227">
        <v>-1.2416016128733325</v>
      </c>
      <c r="G153" s="227">
        <v>4.3982088108159643E-2</v>
      </c>
      <c r="H153" s="227">
        <v>7.6694894030942901E-2</v>
      </c>
      <c r="I153" s="227">
        <v>0.25140535353740451</v>
      </c>
      <c r="J153" s="227">
        <v>4.4352792718161026E-2</v>
      </c>
      <c r="K153" s="227">
        <v>0.1170088938131944</v>
      </c>
      <c r="L153" s="227">
        <v>0.2143343509825659</v>
      </c>
      <c r="M153" s="227">
        <v>5.8962834337868461E-2</v>
      </c>
      <c r="N153" s="227">
        <v>-3.4115793078891614E-2</v>
      </c>
      <c r="O153" s="227">
        <v>4.473587525670529E-2</v>
      </c>
      <c r="P153" s="227">
        <v>7.8281988872233407E-2</v>
      </c>
      <c r="Q153" s="227">
        <v>3.4977191853376666E-2</v>
      </c>
      <c r="R153" s="227">
        <v>3.9436439869208507E-2</v>
      </c>
      <c r="S153" s="227">
        <v>-0.10959107452525975</v>
      </c>
    </row>
    <row r="154" spans="1:19" ht="17.100000000000001" customHeight="1">
      <c r="A154" s="768">
        <v>75</v>
      </c>
      <c r="B154" s="769" t="s">
        <v>87</v>
      </c>
      <c r="C154" s="227"/>
      <c r="D154" s="227">
        <v>0.13562848742612407</v>
      </c>
      <c r="E154" s="227">
        <v>0.10340320041500654</v>
      </c>
      <c r="F154" s="227">
        <v>1.3914397120405244</v>
      </c>
      <c r="G154" s="227">
        <v>-0.1932862902087199</v>
      </c>
      <c r="H154" s="227">
        <v>-4.5353104670474945E-2</v>
      </c>
      <c r="I154" s="227">
        <v>-6.4734833728940844E-2</v>
      </c>
      <c r="J154" s="227">
        <v>2.3650472877455371E-2</v>
      </c>
      <c r="K154" s="227">
        <v>-6.4887271391963861E-2</v>
      </c>
      <c r="L154" s="227">
        <v>-1.9461196395941568E-2</v>
      </c>
      <c r="M154" s="227">
        <v>3.2806328715471039E-2</v>
      </c>
      <c r="N154" s="227">
        <v>-0.16403594219385692</v>
      </c>
      <c r="O154" s="227">
        <v>8.3528113668141207E-3</v>
      </c>
      <c r="P154" s="227">
        <v>1.8553139574599711E-2</v>
      </c>
      <c r="Q154" s="227">
        <v>3.3938248036326425E-2</v>
      </c>
      <c r="R154" s="227">
        <v>-1.6311512221523466E-2</v>
      </c>
      <c r="S154" s="227">
        <v>-4.0455154880846894E-3</v>
      </c>
    </row>
    <row r="155" spans="1:19" ht="17.100000000000001" customHeight="1">
      <c r="A155" s="768">
        <v>80</v>
      </c>
      <c r="B155" s="769" t="s">
        <v>361</v>
      </c>
      <c r="C155" s="227"/>
      <c r="D155" s="227">
        <v>-6.7961263180230616E-2</v>
      </c>
      <c r="E155" s="227">
        <v>5.7567463783892568E-2</v>
      </c>
      <c r="F155" s="227">
        <v>0.12257289309104075</v>
      </c>
      <c r="G155" s="227">
        <v>-0.27984983350266807</v>
      </c>
      <c r="H155" s="227">
        <v>6.7118305541145964E-2</v>
      </c>
      <c r="I155" s="227">
        <v>-0.10453730090469333</v>
      </c>
      <c r="J155" s="227">
        <v>-3.5791219879312039E-2</v>
      </c>
      <c r="K155" s="227">
        <v>-1.3550182727196646E-2</v>
      </c>
      <c r="L155" s="227">
        <v>-2.8767823236628191E-2</v>
      </c>
      <c r="M155" s="227">
        <v>4.3258178644571432E-2</v>
      </c>
      <c r="N155" s="227">
        <v>0.33313288966158561</v>
      </c>
      <c r="O155" s="227">
        <v>6.7067346968943398E-3</v>
      </c>
      <c r="P155" s="227">
        <v>3.1075384819236471E-2</v>
      </c>
      <c r="Q155" s="227">
        <v>4.8156386713626431E-2</v>
      </c>
      <c r="R155" s="227">
        <v>2.5414069929178836E-2</v>
      </c>
      <c r="S155" s="227">
        <v>-5.2810532220074938E-2</v>
      </c>
    </row>
    <row r="156" spans="1:19" ht="17.100000000000001" customHeight="1">
      <c r="A156" s="768">
        <v>85</v>
      </c>
      <c r="B156" s="769" t="s">
        <v>362</v>
      </c>
      <c r="C156" s="227"/>
      <c r="D156" s="227">
        <v>-1.725824929113599E-4</v>
      </c>
      <c r="E156" s="227">
        <v>2.415162662169066E-2</v>
      </c>
      <c r="F156" s="227">
        <v>0.20616448232582568</v>
      </c>
      <c r="G156" s="227">
        <v>1.4958356235824753E-2</v>
      </c>
      <c r="H156" s="227">
        <v>-3.7992948324583587E-3</v>
      </c>
      <c r="I156" s="227">
        <v>1.2004302224011476E-3</v>
      </c>
      <c r="J156" s="227">
        <v>-9.4278880919181453E-4</v>
      </c>
      <c r="K156" s="227">
        <v>-6.8177085615453419E-3</v>
      </c>
      <c r="L156" s="227">
        <v>1.0031116918420294E-2</v>
      </c>
      <c r="M156" s="227">
        <v>1.686229337806916E-2</v>
      </c>
      <c r="N156" s="227">
        <v>-1.9323154378803154E-2</v>
      </c>
      <c r="O156" s="227">
        <v>5.7083094509335604E-3</v>
      </c>
      <c r="P156" s="227">
        <v>-2.1874254688528157E-2</v>
      </c>
      <c r="Q156" s="227">
        <v>-2.2559457359657798E-2</v>
      </c>
      <c r="R156" s="227">
        <v>1.8340720672997846E-2</v>
      </c>
      <c r="S156" s="227">
        <v>-2.0205103543961277E-2</v>
      </c>
    </row>
    <row r="157" spans="1:19" ht="17.100000000000001" customHeight="1">
      <c r="A157" s="768">
        <v>91</v>
      </c>
      <c r="B157" s="769" t="s">
        <v>363</v>
      </c>
      <c r="C157" s="227"/>
      <c r="D157" s="227">
        <v>-4.8615393778055358E-3</v>
      </c>
      <c r="E157" s="227">
        <v>-1.1918950589358579E-2</v>
      </c>
      <c r="F157" s="227">
        <v>0.62258090158692936</v>
      </c>
      <c r="G157" s="227">
        <v>-2.7296334186490055E-2</v>
      </c>
      <c r="H157" s="227">
        <v>1.0716137189036742E-2</v>
      </c>
      <c r="I157" s="227">
        <v>5.6551730434064196E-2</v>
      </c>
      <c r="J157" s="227">
        <v>1.3978685705609803E-2</v>
      </c>
      <c r="K157" s="227">
        <v>-6.5954118124967077E-3</v>
      </c>
      <c r="L157" s="227">
        <v>1.0935423520646931E-2</v>
      </c>
      <c r="M157" s="227">
        <v>4.7950028136867625E-3</v>
      </c>
      <c r="N157" s="227">
        <v>0.34949688755706071</v>
      </c>
      <c r="O157" s="227">
        <v>-4.1815247044091119E-2</v>
      </c>
      <c r="P157" s="227">
        <v>1.4620199306782183E-2</v>
      </c>
      <c r="Q157" s="227">
        <v>-2.6234340345813307E-2</v>
      </c>
      <c r="R157" s="227">
        <v>-7.9372751319551054E-3</v>
      </c>
      <c r="S157" s="227">
        <v>-2.7812281758461017E-2</v>
      </c>
    </row>
    <row r="158" spans="1:19" ht="17.100000000000001" customHeight="1" thickBot="1">
      <c r="A158" s="772"/>
      <c r="B158" s="773" t="s">
        <v>4</v>
      </c>
      <c r="C158" s="228"/>
      <c r="D158" s="228">
        <v>1.0000000000000013</v>
      </c>
      <c r="E158" s="228">
        <v>1.0000000000000009</v>
      </c>
      <c r="F158" s="228">
        <v>1.0000000000000624</v>
      </c>
      <c r="G158" s="228">
        <v>1.0000000000000251</v>
      </c>
      <c r="H158" s="228">
        <v>1.0000000000000007</v>
      </c>
      <c r="I158" s="228">
        <v>1.0000000000000004</v>
      </c>
      <c r="J158" s="228">
        <v>0.99999999999999711</v>
      </c>
      <c r="K158" s="228">
        <v>0.99999999999998623</v>
      </c>
      <c r="L158" s="228">
        <v>1.0000000000000029</v>
      </c>
      <c r="M158" s="228">
        <v>1.0000000000000056</v>
      </c>
      <c r="N158" s="228">
        <v>0.9999999999999889</v>
      </c>
      <c r="O158" s="228">
        <v>1.0000000000000016</v>
      </c>
      <c r="P158" s="228">
        <v>1</v>
      </c>
      <c r="Q158" s="228">
        <v>0.99999999999999545</v>
      </c>
      <c r="R158" s="228">
        <v>1.0000000000000098</v>
      </c>
      <c r="S158" s="228">
        <v>0.99999999999999056</v>
      </c>
    </row>
    <row r="159" spans="1:19" ht="17.100000000000001" customHeight="1" thickTop="1">
      <c r="B159" s="750" t="s">
        <v>435</v>
      </c>
    </row>
    <row r="160" spans="1:19" ht="17.100000000000001" customHeight="1">
      <c r="B160" s="750" t="s">
        <v>307</v>
      </c>
    </row>
    <row r="161" spans="1:19" ht="17.100000000000001" customHeight="1"/>
    <row r="162" spans="1:19" ht="17.100000000000001" customHeight="1"/>
    <row r="163" spans="1:19" ht="17.100000000000001" customHeight="1"/>
    <row r="164" spans="1:19" ht="17.100000000000001" customHeight="1"/>
    <row r="165" spans="1:19" ht="17.100000000000001" hidden="1" customHeight="1"/>
    <row r="166" spans="1:19" ht="17.100000000000001" hidden="1" customHeight="1"/>
    <row r="167" spans="1:19" ht="30.6" customHeight="1">
      <c r="A167" s="806" t="s">
        <v>323</v>
      </c>
      <c r="B167" s="806"/>
      <c r="C167" s="806"/>
      <c r="D167" s="806"/>
      <c r="E167" s="806"/>
      <c r="F167" s="806"/>
      <c r="G167" s="806"/>
      <c r="H167" s="806"/>
      <c r="I167" s="806"/>
      <c r="J167" s="806"/>
      <c r="K167" s="806"/>
      <c r="L167" s="806"/>
      <c r="M167" s="806"/>
      <c r="N167" s="806"/>
      <c r="O167" s="806"/>
      <c r="P167" s="806"/>
      <c r="Q167" s="806"/>
      <c r="R167" s="806"/>
      <c r="S167" s="806"/>
    </row>
    <row r="168" spans="1:19" ht="17.100000000000001" customHeight="1"/>
    <row r="169" spans="1:19" ht="17.100000000000001" customHeight="1"/>
    <row r="170" spans="1:19" ht="17.100000000000001" customHeight="1">
      <c r="A170" s="808" t="s">
        <v>400</v>
      </c>
      <c r="B170" s="810" t="s">
        <v>366</v>
      </c>
      <c r="C170" s="753"/>
      <c r="D170" s="753"/>
      <c r="E170" s="753"/>
      <c r="F170" s="753"/>
      <c r="G170" s="753"/>
      <c r="H170" s="753"/>
      <c r="I170" s="753"/>
      <c r="J170" s="753"/>
      <c r="K170" s="753"/>
      <c r="L170" s="753"/>
      <c r="M170" s="753"/>
      <c r="N170" s="753"/>
      <c r="O170" s="753"/>
      <c r="P170" s="753"/>
      <c r="Q170" s="753"/>
      <c r="R170" s="753"/>
      <c r="S170" s="753"/>
    </row>
    <row r="171" spans="1:19" ht="21" customHeight="1" thickBot="1">
      <c r="A171" s="809"/>
      <c r="B171" s="811"/>
      <c r="C171" s="776">
        <v>2007</v>
      </c>
      <c r="D171" s="776">
        <v>2008</v>
      </c>
      <c r="E171" s="776">
        <v>2009</v>
      </c>
      <c r="F171" s="776">
        <v>2010</v>
      </c>
      <c r="G171" s="776">
        <v>2011</v>
      </c>
      <c r="H171" s="776">
        <v>2012</v>
      </c>
      <c r="I171" s="776">
        <v>2013</v>
      </c>
      <c r="J171" s="776" t="s">
        <v>343</v>
      </c>
      <c r="K171" s="776" t="s">
        <v>344</v>
      </c>
      <c r="L171" s="776" t="s">
        <v>345</v>
      </c>
      <c r="M171" s="776">
        <v>2017</v>
      </c>
      <c r="N171" s="776">
        <v>2018</v>
      </c>
      <c r="O171" s="776">
        <v>2019</v>
      </c>
      <c r="P171" s="776">
        <v>2020</v>
      </c>
      <c r="Q171" s="776">
        <v>2021</v>
      </c>
      <c r="R171" s="776">
        <v>2022</v>
      </c>
      <c r="S171" s="776">
        <v>2023</v>
      </c>
    </row>
    <row r="172" spans="1:19" ht="17.100000000000001" customHeight="1" thickTop="1">
      <c r="A172" s="768">
        <v>1</v>
      </c>
      <c r="B172" s="769" t="s">
        <v>51</v>
      </c>
      <c r="C172" s="227"/>
      <c r="D172" s="227">
        <v>7.2240144182367239E-2</v>
      </c>
      <c r="E172" s="227">
        <v>0.10132839484996126</v>
      </c>
      <c r="F172" s="227">
        <v>8.5157699695213473E-2</v>
      </c>
      <c r="G172" s="227">
        <v>0.11604359000657416</v>
      </c>
      <c r="H172" s="227">
        <v>-3.7045246363372808E-2</v>
      </c>
      <c r="I172" s="227">
        <v>7.8140064815746424E-2</v>
      </c>
      <c r="J172" s="227">
        <v>6.3824194032266801E-2</v>
      </c>
      <c r="K172" s="227">
        <v>9.5143509595096099E-2</v>
      </c>
      <c r="L172" s="227">
        <v>6.8681039213087658E-2</v>
      </c>
      <c r="M172" s="227">
        <v>5.7480185165483144E-2</v>
      </c>
      <c r="N172" s="227">
        <v>9.8635270972603273E-2</v>
      </c>
      <c r="O172" s="227">
        <v>-1.4426334995347845E-2</v>
      </c>
      <c r="P172" s="227">
        <v>3.9274791824608801E-2</v>
      </c>
      <c r="Q172" s="227">
        <v>4.4086477118678191E-2</v>
      </c>
      <c r="R172" s="227">
        <v>9.0387170798688965E-2</v>
      </c>
      <c r="S172" s="227">
        <v>0.12380361809845386</v>
      </c>
    </row>
    <row r="173" spans="1:19" ht="17.100000000000001" customHeight="1">
      <c r="A173" s="768">
        <v>3</v>
      </c>
      <c r="B173" s="769" t="s">
        <v>346</v>
      </c>
      <c r="C173" s="227"/>
      <c r="D173" s="227">
        <v>0.11517138160287588</v>
      </c>
      <c r="E173" s="227">
        <v>8.7387588713801367E-2</v>
      </c>
      <c r="F173" s="227">
        <v>5.6961533260271091E-2</v>
      </c>
      <c r="G173" s="227">
        <v>6.5134431849525498E-2</v>
      </c>
      <c r="H173" s="227">
        <v>0.2045947769883858</v>
      </c>
      <c r="I173" s="227">
        <v>4.6178501716242382E-2</v>
      </c>
      <c r="J173" s="227">
        <v>4.8648633733581637E-2</v>
      </c>
      <c r="K173" s="227">
        <v>0.1465068132229419</v>
      </c>
      <c r="L173" s="227">
        <v>0.12752566600570292</v>
      </c>
      <c r="M173" s="227">
        <v>1.6925241660167289E-2</v>
      </c>
      <c r="N173" s="227">
        <v>7.743569834013786E-2</v>
      </c>
      <c r="O173" s="227">
        <v>5.2642951945356176E-2</v>
      </c>
      <c r="P173" s="227">
        <v>8.9519933287827147E-2</v>
      </c>
      <c r="Q173" s="227">
        <v>3.5444502746803774E-2</v>
      </c>
      <c r="R173" s="227">
        <v>5.0017033416237977E-2</v>
      </c>
      <c r="S173" s="227">
        <v>5.8162115817010251E-2</v>
      </c>
    </row>
    <row r="174" spans="1:19" ht="17.100000000000001" customHeight="1">
      <c r="A174" s="768">
        <v>2</v>
      </c>
      <c r="B174" s="769" t="s">
        <v>53</v>
      </c>
      <c r="C174" s="227"/>
      <c r="D174" s="227">
        <v>-1.4791116835366158E-2</v>
      </c>
      <c r="E174" s="227">
        <v>0.10282118667822249</v>
      </c>
      <c r="F174" s="227">
        <v>0.22471012225538578</v>
      </c>
      <c r="G174" s="227">
        <v>3.8601541013756124E-2</v>
      </c>
      <c r="H174" s="227">
        <v>7.9027869906516335E-2</v>
      </c>
      <c r="I174" s="227">
        <v>0.13618912410855177</v>
      </c>
      <c r="J174" s="226">
        <v>4.388190341444087E-2</v>
      </c>
      <c r="K174" s="227">
        <v>7.416177095371701E-2</v>
      </c>
      <c r="L174" s="227">
        <v>0.14502835034278494</v>
      </c>
      <c r="M174" s="227">
        <v>0.19610075662040893</v>
      </c>
      <c r="N174" s="227">
        <v>8.7447701565518177E-2</v>
      </c>
      <c r="O174" s="227">
        <v>3.4902078454402519E-2</v>
      </c>
      <c r="P174" s="227">
        <v>3.4814667041247249E-2</v>
      </c>
      <c r="Q174" s="227">
        <v>6.0113613530114351E-2</v>
      </c>
      <c r="R174" s="227">
        <v>4.7926291176225932E-2</v>
      </c>
      <c r="S174" s="227">
        <v>0.11815850708047337</v>
      </c>
    </row>
    <row r="175" spans="1:19" ht="17.100000000000001" customHeight="1">
      <c r="A175" s="768">
        <v>10</v>
      </c>
      <c r="B175" s="769" t="s">
        <v>347</v>
      </c>
      <c r="C175" s="227"/>
      <c r="D175" s="227">
        <v>0.14556163076232931</v>
      </c>
      <c r="E175" s="227">
        <v>-0.12047857860987088</v>
      </c>
      <c r="F175" s="227">
        <v>0.17599012605791819</v>
      </c>
      <c r="G175" s="227">
        <v>0.13253459934261014</v>
      </c>
      <c r="H175" s="227">
        <v>-0.13237598483293123</v>
      </c>
      <c r="I175" s="227">
        <v>-0.21401250705785346</v>
      </c>
      <c r="J175" s="226">
        <v>0.20703533955753106</v>
      </c>
      <c r="K175" s="227">
        <v>-0.16346122543349428</v>
      </c>
      <c r="L175" s="227">
        <v>-0.21512851232439245</v>
      </c>
      <c r="M175" s="227">
        <v>0.5009856048381045</v>
      </c>
      <c r="N175" s="227">
        <v>0.52981035676737576</v>
      </c>
      <c r="O175" s="227">
        <v>-9.4113017158987011E-2</v>
      </c>
      <c r="P175" s="227">
        <v>7.1376401043904192E-2</v>
      </c>
      <c r="Q175" s="227">
        <v>0.31974001139341124</v>
      </c>
      <c r="R175" s="227">
        <v>0.43259735238899011</v>
      </c>
      <c r="S175" s="227">
        <v>-6.9246851250890029E-2</v>
      </c>
    </row>
    <row r="176" spans="1:19" ht="17.100000000000001" customHeight="1">
      <c r="A176" s="768">
        <v>15</v>
      </c>
      <c r="B176" s="769" t="s">
        <v>348</v>
      </c>
      <c r="C176" s="227"/>
      <c r="D176" s="227">
        <v>0.15747609259998208</v>
      </c>
      <c r="E176" s="227">
        <v>-1.5479367418935741E-4</v>
      </c>
      <c r="F176" s="227">
        <v>6.6029611753640083E-2</v>
      </c>
      <c r="G176" s="227">
        <v>0.12784916611583186</v>
      </c>
      <c r="H176" s="227">
        <v>7.217479576984398E-2</v>
      </c>
      <c r="I176" s="227">
        <v>0.19783283139329466</v>
      </c>
      <c r="J176" s="226">
        <v>0.19008328434772714</v>
      </c>
      <c r="K176" s="227">
        <v>-2.2419369046082882E-2</v>
      </c>
      <c r="L176" s="227">
        <v>0.47121300607609418</v>
      </c>
      <c r="M176" s="227">
        <v>-0.13705583909011931</v>
      </c>
      <c r="N176" s="227">
        <v>0.10763164705222117</v>
      </c>
      <c r="O176" s="227">
        <v>0.17558133718939284</v>
      </c>
      <c r="P176" s="227">
        <v>7.6750505686957293E-2</v>
      </c>
      <c r="Q176" s="227">
        <v>0.12332178623448486</v>
      </c>
      <c r="R176" s="227">
        <v>0.28277242503744682</v>
      </c>
      <c r="S176" s="227">
        <v>0.20649010860827155</v>
      </c>
    </row>
    <row r="177" spans="1:19" ht="17.100000000000001" customHeight="1">
      <c r="A177" s="768">
        <v>17</v>
      </c>
      <c r="B177" s="769" t="s">
        <v>349</v>
      </c>
      <c r="C177" s="227"/>
      <c r="D177" s="227">
        <v>0.13331396260704009</v>
      </c>
      <c r="E177" s="227">
        <v>0.12848590086749478</v>
      </c>
      <c r="F177" s="227">
        <v>0.30863516769092714</v>
      </c>
      <c r="G177" s="227">
        <v>0.11338664367726858</v>
      </c>
      <c r="H177" s="227">
        <v>5.4271325173375518E-2</v>
      </c>
      <c r="I177" s="227">
        <v>-9.2119534626123101E-2</v>
      </c>
      <c r="J177" s="226">
        <v>6.7061493034687336E-2</v>
      </c>
      <c r="K177" s="227">
        <v>-1.7773009033167031E-2</v>
      </c>
      <c r="L177" s="227">
        <v>0.20402387907355113</v>
      </c>
      <c r="M177" s="227">
        <v>0.11859328293846438</v>
      </c>
      <c r="N177" s="227">
        <v>8.4892489573574093E-2</v>
      </c>
      <c r="O177" s="227">
        <v>0.1225971496426248</v>
      </c>
      <c r="P177" s="227">
        <v>0.14237801151116858</v>
      </c>
      <c r="Q177" s="227">
        <v>0.39640667799354201</v>
      </c>
      <c r="R177" s="227">
        <v>-0.12413941623269464</v>
      </c>
      <c r="S177" s="227">
        <v>-6.5483414484162061E-2</v>
      </c>
    </row>
    <row r="178" spans="1:19">
      <c r="A178" s="768">
        <v>20</v>
      </c>
      <c r="B178" s="769" t="s">
        <v>350</v>
      </c>
      <c r="C178" s="227"/>
      <c r="D178" s="227">
        <v>8.3229795042746524E-2</v>
      </c>
      <c r="E178" s="227">
        <v>0.11080431510262145</v>
      </c>
      <c r="F178" s="227">
        <v>0.20459162933577657</v>
      </c>
      <c r="G178" s="227">
        <v>6.9230108856908945E-2</v>
      </c>
      <c r="H178" s="227">
        <v>4.8309573085918434E-3</v>
      </c>
      <c r="I178" s="227">
        <v>6.8806783049837339E-3</v>
      </c>
      <c r="J178" s="226">
        <v>6.3334312237266266E-2</v>
      </c>
      <c r="K178" s="227">
        <v>0.10577795811782531</v>
      </c>
      <c r="L178" s="227">
        <v>5.9227946939641507E-2</v>
      </c>
      <c r="M178" s="227">
        <v>4.6863173736161778E-2</v>
      </c>
      <c r="N178" s="227">
        <v>9.9487417415359269E-2</v>
      </c>
      <c r="O178" s="227">
        <v>3.0322606062246793E-2</v>
      </c>
      <c r="P178" s="227">
        <v>-4.0144068452368731E-2</v>
      </c>
      <c r="Q178" s="227">
        <v>1.0740098766090833E-2</v>
      </c>
      <c r="R178" s="227">
        <v>2.6768933259590622E-2</v>
      </c>
      <c r="S178" s="227">
        <v>5.2834803275347175E-2</v>
      </c>
    </row>
    <row r="179" spans="1:19" ht="17.100000000000001" customHeight="1">
      <c r="A179" s="768">
        <v>26</v>
      </c>
      <c r="B179" s="769" t="s">
        <v>55</v>
      </c>
      <c r="C179" s="227"/>
      <c r="D179" s="227">
        <v>0.13109158683789057</v>
      </c>
      <c r="E179" s="227">
        <v>-3.2695724044063068E-2</v>
      </c>
      <c r="F179" s="227">
        <v>1.4590273367791617E-2</v>
      </c>
      <c r="G179" s="227">
        <v>-5.0214739563883337E-2</v>
      </c>
      <c r="H179" s="227">
        <v>-1.2597426804492828E-2</v>
      </c>
      <c r="I179" s="227">
        <v>1.9960026089791416E-2</v>
      </c>
      <c r="J179" s="226">
        <v>2.6470062343818546E-2</v>
      </c>
      <c r="K179" s="227">
        <v>-1.7476085469765423E-2</v>
      </c>
      <c r="L179" s="227">
        <v>-4.9434809898122656E-2</v>
      </c>
      <c r="M179" s="227">
        <v>2.5510490283642273E-3</v>
      </c>
      <c r="N179" s="227">
        <v>6.1232531890342834E-2</v>
      </c>
      <c r="O179" s="227">
        <v>2.5158688302858723E-2</v>
      </c>
      <c r="P179" s="227">
        <v>9.270559240132159E-2</v>
      </c>
      <c r="Q179" s="227">
        <v>-1.1541431220638221E-2</v>
      </c>
      <c r="R179" s="227">
        <v>-7.8749570757329246E-2</v>
      </c>
      <c r="S179" s="227">
        <v>0.40021106750576751</v>
      </c>
    </row>
    <row r="180" spans="1:19" ht="17.100000000000001" customHeight="1">
      <c r="A180" s="768">
        <v>28</v>
      </c>
      <c r="B180" s="769" t="s">
        <v>351</v>
      </c>
      <c r="C180" s="227"/>
      <c r="D180" s="227">
        <v>0.12292018596309284</v>
      </c>
      <c r="E180" s="227">
        <v>5.4896484406214086E-2</v>
      </c>
      <c r="F180" s="227">
        <v>4.5899268006313054E-2</v>
      </c>
      <c r="G180" s="227">
        <v>-6.3001957754896809E-3</v>
      </c>
      <c r="H180" s="227">
        <v>7.5794969880651042E-2</v>
      </c>
      <c r="I180" s="227">
        <v>3.4110904307737666E-2</v>
      </c>
      <c r="J180" s="226">
        <v>6.1136928534815116E-2</v>
      </c>
      <c r="K180" s="227">
        <v>0.13494277532115873</v>
      </c>
      <c r="L180" s="227">
        <v>-8.2190899707157428E-4</v>
      </c>
      <c r="M180" s="227">
        <v>7.1447376592987721E-2</v>
      </c>
      <c r="N180" s="227">
        <v>6.571351546769999E-2</v>
      </c>
      <c r="O180" s="227">
        <v>6.4390923254784349E-2</v>
      </c>
      <c r="P180" s="227">
        <v>0.1004444888881415</v>
      </c>
      <c r="Q180" s="227">
        <v>0.1027853180919871</v>
      </c>
      <c r="R180" s="227">
        <v>7.1934489244161348E-2</v>
      </c>
      <c r="S180" s="227">
        <v>3.8204770699063584E-2</v>
      </c>
    </row>
    <row r="181" spans="1:19" ht="17.100000000000001" customHeight="1">
      <c r="A181" s="768">
        <v>29</v>
      </c>
      <c r="B181" s="769" t="s">
        <v>352</v>
      </c>
      <c r="C181" s="227"/>
      <c r="D181" s="227">
        <v>3.3027818593847291E-2</v>
      </c>
      <c r="E181" s="227">
        <v>2.4839009886184815E-2</v>
      </c>
      <c r="F181" s="227">
        <v>8.1424730188080607E-2</v>
      </c>
      <c r="G181" s="227">
        <v>-2.2013850893274456E-2</v>
      </c>
      <c r="H181" s="227">
        <v>9.0061945586342507E-2</v>
      </c>
      <c r="I181" s="227">
        <v>3.0448527456739205E-2</v>
      </c>
      <c r="J181" s="226">
        <v>5.8662463106091467E-2</v>
      </c>
      <c r="K181" s="227">
        <v>-5.2919889080353277E-2</v>
      </c>
      <c r="L181" s="227">
        <v>0.11042161182104415</v>
      </c>
      <c r="M181" s="227">
        <v>0.24485869135512317</v>
      </c>
      <c r="N181" s="227">
        <v>4.6215846341281841E-2</v>
      </c>
      <c r="O181" s="227">
        <v>-2.4769856387779621E-3</v>
      </c>
      <c r="P181" s="227">
        <v>3.0040658547646482E-2</v>
      </c>
      <c r="Q181" s="227">
        <v>5.6934457724775012E-2</v>
      </c>
      <c r="R181" s="227">
        <v>7.0315655776156394E-2</v>
      </c>
      <c r="S181" s="227">
        <v>5.0785126044759377E-2</v>
      </c>
    </row>
    <row r="182" spans="1:19" ht="17.100000000000001" customHeight="1">
      <c r="A182" s="768">
        <v>36</v>
      </c>
      <c r="B182" s="769" t="s">
        <v>353</v>
      </c>
      <c r="C182" s="227"/>
      <c r="D182" s="227">
        <v>0.22413202184635139</v>
      </c>
      <c r="E182" s="227">
        <v>0.24953350017480647</v>
      </c>
      <c r="F182" s="227">
        <v>7.302693423852058E-2</v>
      </c>
      <c r="G182" s="227">
        <v>5.9603629718808948E-2</v>
      </c>
      <c r="H182" s="227">
        <v>4.3596363944904626E-2</v>
      </c>
      <c r="I182" s="227">
        <v>3.3161466005927176E-2</v>
      </c>
      <c r="J182" s="226">
        <v>3.5083416079744634E-2</v>
      </c>
      <c r="K182" s="227">
        <v>-6.6700412057335567E-3</v>
      </c>
      <c r="L182" s="227">
        <v>3.7668588738031028E-2</v>
      </c>
      <c r="M182" s="227">
        <v>7.1670694592357309E-2</v>
      </c>
      <c r="N182" s="227">
        <v>4.134612884829858E-2</v>
      </c>
      <c r="O182" s="227">
        <v>0.23828157301120667</v>
      </c>
      <c r="P182" s="227">
        <v>1.6150092199829214E-3</v>
      </c>
      <c r="Q182" s="227">
        <v>-0.14906320508876736</v>
      </c>
      <c r="R182" s="227">
        <v>0.20058533392640876</v>
      </c>
      <c r="S182" s="227">
        <v>8.6571369721174962E-2</v>
      </c>
    </row>
    <row r="183" spans="1:19" ht="17.100000000000001" customHeight="1">
      <c r="A183" s="768">
        <v>40</v>
      </c>
      <c r="B183" s="769" t="s">
        <v>354</v>
      </c>
      <c r="C183" s="227"/>
      <c r="D183" s="227">
        <v>0.12946843744066494</v>
      </c>
      <c r="E183" s="227">
        <v>6.892659432412751E-2</v>
      </c>
      <c r="F183" s="227">
        <v>0.15280925237424925</v>
      </c>
      <c r="G183" s="227">
        <v>-2.420128807377675E-2</v>
      </c>
      <c r="H183" s="227">
        <v>1.0215872538766435E-2</v>
      </c>
      <c r="I183" s="227">
        <v>-0.15563929501804596</v>
      </c>
      <c r="J183" s="226">
        <v>-8.2202577068840044E-2</v>
      </c>
      <c r="K183" s="227">
        <v>0.26549108275642497</v>
      </c>
      <c r="L183" s="227">
        <v>4.3935982994989242E-2</v>
      </c>
      <c r="M183" s="227">
        <v>0.14236012949748944</v>
      </c>
      <c r="N183" s="227">
        <v>-5.3620688688694407E-2</v>
      </c>
      <c r="O183" s="227">
        <v>6.685158353366627E-2</v>
      </c>
      <c r="P183" s="227">
        <v>1.8554233485513549E-2</v>
      </c>
      <c r="Q183" s="227">
        <v>-0.69409361209617548</v>
      </c>
      <c r="R183" s="227">
        <v>0.12849838822250526</v>
      </c>
      <c r="S183" s="227">
        <v>0.55482964829273551</v>
      </c>
    </row>
    <row r="184" spans="1:19" ht="17.100000000000001" customHeight="1">
      <c r="A184" s="768">
        <v>45</v>
      </c>
      <c r="B184" s="769" t="s">
        <v>226</v>
      </c>
      <c r="C184" s="227"/>
      <c r="D184" s="227">
        <v>-7.5882347416157403E-3</v>
      </c>
      <c r="E184" s="227">
        <v>8.9669371937229236E-2</v>
      </c>
      <c r="F184" s="227">
        <v>-7.4659747916963393E-2</v>
      </c>
      <c r="G184" s="227">
        <v>0.11935879540299177</v>
      </c>
      <c r="H184" s="227">
        <v>-7.5750305003586038E-2</v>
      </c>
      <c r="I184" s="227">
        <v>-8.343192523736942E-3</v>
      </c>
      <c r="J184" s="227">
        <v>0.12705769584841486</v>
      </c>
      <c r="K184" s="227">
        <v>0.1060997022636907</v>
      </c>
      <c r="L184" s="227">
        <v>1.5674693118830296E-2</v>
      </c>
      <c r="M184" s="227">
        <v>0.11552865550873914</v>
      </c>
      <c r="N184" s="227">
        <v>5.3700157973342044E-2</v>
      </c>
      <c r="O184" s="227">
        <v>0.11628392734922732</v>
      </c>
      <c r="P184" s="227">
        <v>-2.1438618422200406E-3</v>
      </c>
      <c r="Q184" s="227">
        <v>-2.3599199857567865E-2</v>
      </c>
      <c r="R184" s="227">
        <v>-0.13043587635980203</v>
      </c>
      <c r="S184" s="227">
        <v>6.2407526870667862E-2</v>
      </c>
    </row>
    <row r="185" spans="1:19" ht="27" customHeight="1">
      <c r="A185" s="768">
        <v>50</v>
      </c>
      <c r="B185" s="771" t="s">
        <v>355</v>
      </c>
      <c r="C185" s="227"/>
      <c r="D185" s="227">
        <v>8.8343028279512348E-2</v>
      </c>
      <c r="E185" s="227">
        <v>5.6462199457637752E-2</v>
      </c>
      <c r="F185" s="227">
        <v>0.12014431278378401</v>
      </c>
      <c r="G185" s="227">
        <v>9.4204464322459547E-2</v>
      </c>
      <c r="H185" s="227">
        <v>8.1407644697735648E-2</v>
      </c>
      <c r="I185" s="227">
        <v>3.3113729513014833E-2</v>
      </c>
      <c r="J185" s="227">
        <v>-2.8259491924678914E-2</v>
      </c>
      <c r="K185" s="227">
        <v>0.1307526622491737</v>
      </c>
      <c r="L185" s="227">
        <v>0.11556993476821664</v>
      </c>
      <c r="M185" s="227">
        <v>-6.9997199848407798E-2</v>
      </c>
      <c r="N185" s="227">
        <v>8.5473721643634315E-2</v>
      </c>
      <c r="O185" s="227">
        <v>8.4209421765116144E-2</v>
      </c>
      <c r="P185" s="227">
        <v>9.378746470534538E-2</v>
      </c>
      <c r="Q185" s="227">
        <v>2.7700789630424216E-2</v>
      </c>
      <c r="R185" s="227">
        <v>-1.8870338697693501E-2</v>
      </c>
      <c r="S185" s="227">
        <v>-1.4190705513161039E-2</v>
      </c>
    </row>
    <row r="186" spans="1:19" ht="17.100000000000001" customHeight="1">
      <c r="A186" s="768">
        <v>55</v>
      </c>
      <c r="B186" s="769" t="s">
        <v>356</v>
      </c>
      <c r="C186" s="227"/>
      <c r="D186" s="227">
        <v>0.25804780177286335</v>
      </c>
      <c r="E186" s="227">
        <v>4.8916184376942118E-2</v>
      </c>
      <c r="F186" s="227">
        <v>0.19364350895320648</v>
      </c>
      <c r="G186" s="227">
        <v>0.13820046110961526</v>
      </c>
      <c r="H186" s="227">
        <v>0.13959043229010515</v>
      </c>
      <c r="I186" s="227">
        <v>0.10408870884945354</v>
      </c>
      <c r="J186" s="227">
        <v>0.17965620484497657</v>
      </c>
      <c r="K186" s="227">
        <v>6.6799962832581716E-2</v>
      </c>
      <c r="L186" s="227">
        <v>0.15166339087643665</v>
      </c>
      <c r="M186" s="227">
        <v>0.27461129920621508</v>
      </c>
      <c r="N186" s="227">
        <v>9.5281838468705304E-2</v>
      </c>
      <c r="O186" s="227">
        <v>4.385623441903741E-2</v>
      </c>
      <c r="P186" s="227">
        <v>-0.11829390468163326</v>
      </c>
      <c r="Q186" s="227">
        <v>1.6681512448076363E-2</v>
      </c>
      <c r="R186" s="227">
        <v>6.6141583425949335E-4</v>
      </c>
      <c r="S186" s="227">
        <v>0.3284396803464229</v>
      </c>
    </row>
    <row r="187" spans="1:19" ht="17.100000000000001" customHeight="1">
      <c r="A187" s="768">
        <v>60</v>
      </c>
      <c r="B187" s="769" t="s">
        <v>357</v>
      </c>
      <c r="C187" s="227"/>
      <c r="D187" s="227">
        <v>8.4055334350540134E-2</v>
      </c>
      <c r="E187" s="227">
        <v>1.8111826691530331E-2</v>
      </c>
      <c r="F187" s="227">
        <v>0.15471041204270519</v>
      </c>
      <c r="G187" s="227">
        <v>1.6048395034482743E-2</v>
      </c>
      <c r="H187" s="227">
        <v>3.217438917673654E-2</v>
      </c>
      <c r="I187" s="227">
        <v>2.4925533946121625E-2</v>
      </c>
      <c r="J187" s="227">
        <v>6.501302511763174E-2</v>
      </c>
      <c r="K187" s="227">
        <v>8.099099542749677E-2</v>
      </c>
      <c r="L187" s="227">
        <v>5.0275861794878862E-2</v>
      </c>
      <c r="M187" s="227">
        <v>0.1017815868829608</v>
      </c>
      <c r="N187" s="227">
        <v>2.9684989414934693E-2</v>
      </c>
      <c r="O187" s="227">
        <v>4.2043204213539909E-2</v>
      </c>
      <c r="P187" s="227">
        <v>0.10673574968457467</v>
      </c>
      <c r="Q187" s="227">
        <v>0.23827282787480542</v>
      </c>
      <c r="R187" s="227">
        <v>7.4204972906440458E-2</v>
      </c>
      <c r="S187" s="227">
        <v>0.13619912697124503</v>
      </c>
    </row>
    <row r="188" spans="1:19" ht="17.100000000000001" customHeight="1">
      <c r="A188" s="768">
        <v>64</v>
      </c>
      <c r="B188" s="769" t="s">
        <v>358</v>
      </c>
      <c r="C188" s="227"/>
      <c r="D188" s="227">
        <v>2.5524481405482913E-2</v>
      </c>
      <c r="E188" s="227">
        <v>3.4235233050184721E-2</v>
      </c>
      <c r="F188" s="227">
        <v>-4.0536451371465776E-2</v>
      </c>
      <c r="G188" s="227">
        <v>0.15348266918653897</v>
      </c>
      <c r="H188" s="227">
        <v>1.5668963465862884E-2</v>
      </c>
      <c r="I188" s="227">
        <v>0.12228703310075018</v>
      </c>
      <c r="J188" s="227">
        <v>8.4666120447503213E-2</v>
      </c>
      <c r="K188" s="227">
        <v>-4.0911263410959853E-3</v>
      </c>
      <c r="L188" s="227">
        <v>-6.5420069171130635E-2</v>
      </c>
      <c r="M188" s="227">
        <v>0.22517564349398822</v>
      </c>
      <c r="N188" s="227">
        <v>-0.21104495407170654</v>
      </c>
      <c r="O188" s="227">
        <v>4.4804681565317139E-2</v>
      </c>
      <c r="P188" s="227">
        <v>4.3765182439983397E-2</v>
      </c>
      <c r="Q188" s="227">
        <v>7.7674305501864938E-2</v>
      </c>
      <c r="R188" s="227">
        <v>0.3343569402439277</v>
      </c>
      <c r="S188" s="227">
        <v>1.4459162537790116E-2</v>
      </c>
    </row>
    <row r="189" spans="1:19" ht="17.100000000000001" customHeight="1">
      <c r="A189" s="768">
        <v>65</v>
      </c>
      <c r="B189" s="769" t="s">
        <v>359</v>
      </c>
      <c r="C189" s="227"/>
      <c r="D189" s="227">
        <v>0.57763479440339704</v>
      </c>
      <c r="E189" s="227">
        <v>-2.9722413358050037E-2</v>
      </c>
      <c r="F189" s="227">
        <v>6.8344215590633084E-2</v>
      </c>
      <c r="G189" s="227">
        <v>0.15360680831268225</v>
      </c>
      <c r="H189" s="227">
        <v>3.2429091115559583E-2</v>
      </c>
      <c r="I189" s="227">
        <v>6.4772082696180178E-2</v>
      </c>
      <c r="J189" s="227">
        <v>-1.8995044843869269E-2</v>
      </c>
      <c r="K189" s="227">
        <v>-3.8583787202595476E-2</v>
      </c>
      <c r="L189" s="227">
        <v>3.8858168576123786E-2</v>
      </c>
      <c r="M189" s="227">
        <v>-0.10804529289884213</v>
      </c>
      <c r="N189" s="227">
        <v>-1.5094891198654814E-3</v>
      </c>
      <c r="O189" s="227">
        <v>-7.5613166125411913E-2</v>
      </c>
      <c r="P189" s="227">
        <v>1.7194009221604523E-2</v>
      </c>
      <c r="Q189" s="227">
        <v>-9.7147264356955976E-3</v>
      </c>
      <c r="R189" s="227">
        <v>-5.1101956148891459E-2</v>
      </c>
      <c r="S189" s="227">
        <v>-8.2271020660835581E-2</v>
      </c>
    </row>
    <row r="190" spans="1:19" ht="17.100000000000001" customHeight="1">
      <c r="A190" s="768">
        <v>71</v>
      </c>
      <c r="B190" s="769" t="s">
        <v>360</v>
      </c>
      <c r="C190" s="227"/>
      <c r="D190" s="227">
        <v>6.3948137153145845E-2</v>
      </c>
      <c r="E190" s="227">
        <v>7.8740054100899792E-2</v>
      </c>
      <c r="F190" s="227">
        <v>8.7954057156020671E-2</v>
      </c>
      <c r="G190" s="227">
        <v>0.12554457118907925</v>
      </c>
      <c r="H190" s="227">
        <v>7.9783056944658259E-2</v>
      </c>
      <c r="I190" s="227">
        <v>0.14376570024985735</v>
      </c>
      <c r="J190" s="227">
        <v>6.1650705074127288E-2</v>
      </c>
      <c r="K190" s="227">
        <v>0.1385713555356991</v>
      </c>
      <c r="L190" s="227">
        <v>6.2870136863499626E-2</v>
      </c>
      <c r="M190" s="227">
        <v>3.890703613135349E-2</v>
      </c>
      <c r="N190" s="227">
        <v>6.8484233072352074E-2</v>
      </c>
      <c r="O190" s="227">
        <v>8.6364678510523651E-2</v>
      </c>
      <c r="P190" s="227">
        <v>-4.2733919039052881E-2</v>
      </c>
      <c r="Q190" s="227">
        <v>-7.7548422255603322E-3</v>
      </c>
      <c r="R190" s="227">
        <v>0.32255964398184012</v>
      </c>
      <c r="S190" s="227">
        <v>0.13787382176887286</v>
      </c>
    </row>
    <row r="191" spans="1:19" ht="17.100000000000001" customHeight="1">
      <c r="A191" s="768">
        <v>75</v>
      </c>
      <c r="B191" s="769" t="s">
        <v>87</v>
      </c>
      <c r="C191" s="227"/>
      <c r="D191" s="227">
        <v>6.5034627936158884E-2</v>
      </c>
      <c r="E191" s="227">
        <v>3.2774908361479449E-2</v>
      </c>
      <c r="F191" s="227">
        <v>0.29216618663826366</v>
      </c>
      <c r="G191" s="227">
        <v>0.22546625210298199</v>
      </c>
      <c r="H191" s="227">
        <v>0.1828894432309156</v>
      </c>
      <c r="I191" s="227">
        <v>0.11812748292193387</v>
      </c>
      <c r="J191" s="227">
        <v>8.8309175095580894E-2</v>
      </c>
      <c r="K191" s="227">
        <v>5.8553389158742197E-2</v>
      </c>
      <c r="L191" s="227">
        <v>0.11741462253462642</v>
      </c>
      <c r="M191" s="227">
        <v>8.4202848212983294E-2</v>
      </c>
      <c r="N191" s="227">
        <v>0.25260455359003364</v>
      </c>
      <c r="O191" s="227">
        <v>0.24141959882867958</v>
      </c>
      <c r="P191" s="227">
        <v>0.11382176912277719</v>
      </c>
      <c r="Q191" s="227">
        <v>2.6092877430556216E-2</v>
      </c>
      <c r="R191" s="227">
        <v>3.6629193338238553E-2</v>
      </c>
      <c r="S191" s="227">
        <v>6.8720515124376602E-2</v>
      </c>
    </row>
    <row r="192" spans="1:19" ht="17.100000000000001" customHeight="1">
      <c r="A192" s="768">
        <v>80</v>
      </c>
      <c r="B192" s="769" t="s">
        <v>361</v>
      </c>
      <c r="C192" s="227"/>
      <c r="D192" s="227">
        <v>-0.10703076050890947</v>
      </c>
      <c r="E192" s="227">
        <v>7.3714332502737179E-2</v>
      </c>
      <c r="F192" s="227">
        <v>0.17010734714116582</v>
      </c>
      <c r="G192" s="227">
        <v>0.17709658003657713</v>
      </c>
      <c r="H192" s="227">
        <v>0.19681074960306089</v>
      </c>
      <c r="I192" s="227">
        <v>0.13408095067312598</v>
      </c>
      <c r="J192" s="227">
        <v>0.10318603834817264</v>
      </c>
      <c r="K192" s="227">
        <v>8.4243579917900213E-2</v>
      </c>
      <c r="L192" s="227">
        <v>0.17003523372972551</v>
      </c>
      <c r="M192" s="227">
        <v>6.4968029718664777E-2</v>
      </c>
      <c r="N192" s="227">
        <v>0.21818701274673646</v>
      </c>
      <c r="O192" s="227">
        <v>0.12236318761988385</v>
      </c>
      <c r="P192" s="227">
        <v>0.17093980817079091</v>
      </c>
      <c r="Q192" s="227">
        <v>-7.2715915760794947E-2</v>
      </c>
      <c r="R192" s="227">
        <v>2.6398988493033571E-2</v>
      </c>
      <c r="S192" s="227">
        <v>9.4469779608348015E-2</v>
      </c>
    </row>
    <row r="193" spans="1:19" ht="17.100000000000001" customHeight="1">
      <c r="A193" s="768">
        <v>85</v>
      </c>
      <c r="B193" s="769" t="s">
        <v>362</v>
      </c>
      <c r="C193" s="227"/>
      <c r="D193" s="227">
        <v>-9.8373338467083737E-2</v>
      </c>
      <c r="E193" s="227">
        <v>9.9155178428103952E-2</v>
      </c>
      <c r="F193" s="227">
        <v>0.31848202347598753</v>
      </c>
      <c r="G193" s="227">
        <v>0.18601640655576435</v>
      </c>
      <c r="H193" s="227">
        <v>0.12067716490297697</v>
      </c>
      <c r="I193" s="227">
        <v>6.0016831396612291E-2</v>
      </c>
      <c r="J193" s="227">
        <v>6.5339278265518441E-2</v>
      </c>
      <c r="K193" s="227">
        <v>5.5597726949974779E-2</v>
      </c>
      <c r="L193" s="227">
        <v>0.10304453077196296</v>
      </c>
      <c r="M193" s="227">
        <v>2.7866334298412898E-2</v>
      </c>
      <c r="N193" s="227">
        <v>0.32698301447886657</v>
      </c>
      <c r="O193" s="227">
        <v>4.4049954192165952E-2</v>
      </c>
      <c r="P193" s="227">
        <v>2.5417348585166089E-3</v>
      </c>
      <c r="Q193" s="227">
        <v>6.799607888703485E-2</v>
      </c>
      <c r="R193" s="227">
        <v>-1.7963123539230796E-2</v>
      </c>
      <c r="S193" s="227">
        <v>0.13935815725722067</v>
      </c>
    </row>
    <row r="194" spans="1:19" ht="17.100000000000001" customHeight="1">
      <c r="A194" s="768">
        <v>91</v>
      </c>
      <c r="B194" s="769" t="s">
        <v>363</v>
      </c>
      <c r="C194" s="227"/>
      <c r="D194" s="227">
        <v>0.10858266736006961</v>
      </c>
      <c r="E194" s="227">
        <v>6.5713647436178579E-3</v>
      </c>
      <c r="F194" s="227">
        <v>0.23723485513342535</v>
      </c>
      <c r="G194" s="227">
        <v>2.0839576796229053E-2</v>
      </c>
      <c r="H194" s="227">
        <v>0.11230766489384281</v>
      </c>
      <c r="I194" s="227">
        <v>0.10169768130941881</v>
      </c>
      <c r="J194" s="227">
        <v>5.8138537219897923E-2</v>
      </c>
      <c r="K194" s="227">
        <v>0.12372765211972814</v>
      </c>
      <c r="L194" s="227">
        <v>5.641551373636311E-2</v>
      </c>
      <c r="M194" s="227">
        <v>3.1104508737215042E-2</v>
      </c>
      <c r="N194" s="227">
        <v>8.8282301388929785E-2</v>
      </c>
      <c r="O194" s="227">
        <v>6.0143324793275443E-2</v>
      </c>
      <c r="P194" s="227">
        <v>3.6429492861465684E-2</v>
      </c>
      <c r="Q194" s="227">
        <v>9.593535580000534E-2</v>
      </c>
      <c r="R194" s="227">
        <v>6.5313704636715153E-2</v>
      </c>
      <c r="S194" s="227">
        <v>0.10135287308582153</v>
      </c>
    </row>
    <row r="195" spans="1:19" ht="17.100000000000001" customHeight="1" thickBot="1">
      <c r="A195" s="772"/>
      <c r="B195" s="773" t="s">
        <v>4</v>
      </c>
      <c r="C195" s="228"/>
      <c r="D195" s="228">
        <v>8.3975062924944055E-2</v>
      </c>
      <c r="E195" s="228">
        <v>6.4944890966711188E-2</v>
      </c>
      <c r="F195" s="228">
        <v>0.1055840810190265</v>
      </c>
      <c r="G195" s="228">
        <v>0.10981909062481354</v>
      </c>
      <c r="H195" s="228">
        <v>5.4811169075841049E-2</v>
      </c>
      <c r="I195" s="228">
        <v>5.4161913550324625E-2</v>
      </c>
      <c r="J195" s="228">
        <v>6.9091632818919502E-2</v>
      </c>
      <c r="K195" s="228">
        <v>7.147037314631155E-2</v>
      </c>
      <c r="L195" s="228">
        <v>9.3318461067650738E-2</v>
      </c>
      <c r="M195" s="228">
        <v>4.8608371057280442E-2</v>
      </c>
      <c r="N195" s="228">
        <v>8.9931975720608959E-2</v>
      </c>
      <c r="O195" s="228">
        <v>6.5361072784791086E-2</v>
      </c>
      <c r="P195" s="228">
        <v>5.2996734837148063E-2</v>
      </c>
      <c r="Q195" s="228">
        <v>4.4274561032597637E-2</v>
      </c>
      <c r="R195" s="228">
        <v>8.5657526271489592E-2</v>
      </c>
      <c r="S195" s="228">
        <v>8.259985623053856E-2</v>
      </c>
    </row>
    <row r="196" spans="1:19" ht="17.100000000000001" customHeight="1" thickTop="1">
      <c r="B196" s="750" t="s">
        <v>435</v>
      </c>
    </row>
    <row r="197" spans="1:19" ht="17.100000000000001" customHeight="1">
      <c r="B197" s="750" t="s">
        <v>307</v>
      </c>
    </row>
  </sheetData>
  <mergeCells count="18">
    <mergeCell ref="A63:S63"/>
    <mergeCell ref="A94:S94"/>
    <mergeCell ref="A1:S1"/>
    <mergeCell ref="A130:S130"/>
    <mergeCell ref="A167:S167"/>
    <mergeCell ref="A170:A171"/>
    <mergeCell ref="B170:B171"/>
    <mergeCell ref="A4:A5"/>
    <mergeCell ref="B4:B5"/>
    <mergeCell ref="A35:A36"/>
    <mergeCell ref="B35:B36"/>
    <mergeCell ref="A66:A67"/>
    <mergeCell ref="B66:B67"/>
    <mergeCell ref="A97:A98"/>
    <mergeCell ref="B97:B98"/>
    <mergeCell ref="A133:A134"/>
    <mergeCell ref="B133:B134"/>
    <mergeCell ref="A32:S32"/>
  </mergeCells>
  <printOptions horizontalCentered="1" verticalCentered="1"/>
  <pageMargins left="0" right="0" top="0.98425196850393704" bottom="0.39370078740157483" header="0" footer="0"/>
  <pageSetup paperSize="9" scale="66" firstPageNumber="9" fitToWidth="0" fitToHeight="2" orientation="landscape" useFirstPageNumber="1" r:id="rId1"/>
  <headerFooter>
    <oddHeader>&amp;L&amp;G&amp;R&amp;G</oddHeader>
    <oddFooter>&amp;C&amp;"Arial Black,Normal"&amp;12&amp;K03+000&amp;P&amp;R&amp;"Arial Black,Gras"&amp;14&amp;K03+000Janvier 2024 | N°53&amp;G</oddFooter>
  </headerFooter>
  <rowBreaks count="5" manualBreakCount="5">
    <brk id="31" max="16" man="1"/>
    <brk id="62" max="16383" man="1"/>
    <brk id="93" max="16" man="1"/>
    <brk id="129" max="16" man="1"/>
    <brk id="166" max="16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S72"/>
  <sheetViews>
    <sheetView zoomScale="85" zoomScaleNormal="85" zoomScaleSheetLayoutView="55" zoomScalePageLayoutView="80" workbookViewId="0">
      <selection activeCell="F11" sqref="F11"/>
    </sheetView>
  </sheetViews>
  <sheetFormatPr baseColWidth="10" defaultColWidth="9.28515625" defaultRowHeight="12.75"/>
  <cols>
    <col min="1" max="1" width="10.28515625" style="229" customWidth="1"/>
    <col min="2" max="2" width="36.5703125" style="229" customWidth="1"/>
    <col min="3" max="4" width="10" style="229" customWidth="1"/>
    <col min="5" max="5" width="9.7109375" style="229" customWidth="1"/>
    <col min="6" max="8" width="10" style="229" customWidth="1"/>
    <col min="9" max="9" width="9.7109375" style="229" customWidth="1"/>
    <col min="10" max="13" width="10" style="229" customWidth="1"/>
    <col min="14" max="16" width="10.28515625" style="229" customWidth="1"/>
    <col min="17" max="17" width="9.7109375" style="229" customWidth="1"/>
    <col min="18" max="19" width="10" style="229" customWidth="1"/>
    <col min="20" max="16384" width="9.28515625" style="229"/>
  </cols>
  <sheetData>
    <row r="1" spans="1:19" s="33" customFormat="1" ht="34.5" customHeight="1">
      <c r="A1" s="804" t="s">
        <v>394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804"/>
    </row>
    <row r="2" spans="1:19">
      <c r="A2" s="230"/>
    </row>
    <row r="4" spans="1:19" s="231" customFormat="1" ht="43.15" customHeight="1">
      <c r="A4" s="678" t="s">
        <v>365</v>
      </c>
      <c r="B4" s="661" t="s">
        <v>366</v>
      </c>
      <c r="C4" s="668" t="s">
        <v>367</v>
      </c>
      <c r="D4" s="668" t="s">
        <v>368</v>
      </c>
      <c r="E4" s="668" t="s">
        <v>369</v>
      </c>
      <c r="F4" s="668" t="s">
        <v>370</v>
      </c>
      <c r="G4" s="668" t="s">
        <v>371</v>
      </c>
      <c r="H4" s="668" t="s">
        <v>372</v>
      </c>
      <c r="I4" s="668" t="s">
        <v>373</v>
      </c>
      <c r="J4" s="668" t="s">
        <v>374</v>
      </c>
      <c r="K4" s="668" t="s">
        <v>375</v>
      </c>
      <c r="L4" s="668" t="s">
        <v>376</v>
      </c>
      <c r="M4" s="668" t="s">
        <v>377</v>
      </c>
      <c r="N4" s="668" t="s">
        <v>378</v>
      </c>
      <c r="O4" s="668" t="s">
        <v>439</v>
      </c>
      <c r="P4" s="668" t="s">
        <v>442</v>
      </c>
      <c r="Q4" s="668" t="s">
        <v>443</v>
      </c>
      <c r="R4" s="668" t="s">
        <v>444</v>
      </c>
      <c r="S4" s="669" t="s">
        <v>445</v>
      </c>
    </row>
    <row r="5" spans="1:19" ht="18" customHeight="1">
      <c r="A5" s="662"/>
      <c r="B5" s="663" t="s">
        <v>63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3"/>
    </row>
    <row r="6" spans="1:19" ht="18" customHeight="1">
      <c r="A6" s="662">
        <v>1</v>
      </c>
      <c r="B6" s="664" t="s">
        <v>51</v>
      </c>
      <c r="C6" s="232">
        <v>822.37712716682677</v>
      </c>
      <c r="D6" s="232">
        <v>866.91091991271844</v>
      </c>
      <c r="E6" s="232">
        <v>892.29840624411293</v>
      </c>
      <c r="F6" s="232">
        <v>902.23886737990188</v>
      </c>
      <c r="G6" s="232">
        <v>898.98763206890465</v>
      </c>
      <c r="H6" s="232">
        <v>865.62169269183323</v>
      </c>
      <c r="I6" s="232">
        <v>877.86097370778282</v>
      </c>
      <c r="J6" s="232">
        <v>856.11611657226956</v>
      </c>
      <c r="K6" s="232">
        <v>877.54222461210361</v>
      </c>
      <c r="L6" s="232">
        <v>859.20123093270286</v>
      </c>
      <c r="M6" s="232">
        <v>857.94905875045163</v>
      </c>
      <c r="N6" s="232">
        <v>882.86340246478858</v>
      </c>
      <c r="O6" s="232">
        <v>866.58226230119408</v>
      </c>
      <c r="P6" s="232">
        <v>904.36201981164663</v>
      </c>
      <c r="Q6" s="232">
        <v>904.40649014652502</v>
      </c>
      <c r="R6" s="232">
        <v>906.90044365482959</v>
      </c>
      <c r="S6" s="233">
        <v>926.44183651184301</v>
      </c>
    </row>
    <row r="7" spans="1:19" ht="18" customHeight="1">
      <c r="A7" s="662">
        <v>3</v>
      </c>
      <c r="B7" s="664" t="s">
        <v>346</v>
      </c>
      <c r="C7" s="232">
        <v>334.05396745161971</v>
      </c>
      <c r="D7" s="232">
        <v>312.72202803815912</v>
      </c>
      <c r="E7" s="232">
        <v>270.8979566268149</v>
      </c>
      <c r="F7" s="232">
        <v>358.22536459170578</v>
      </c>
      <c r="G7" s="232">
        <v>368.81578933312176</v>
      </c>
      <c r="H7" s="232">
        <v>319.73545879098947</v>
      </c>
      <c r="I7" s="232">
        <v>271.09491662449932</v>
      </c>
      <c r="J7" s="232">
        <v>361.72130023871921</v>
      </c>
      <c r="K7" s="232">
        <v>365.29097471511801</v>
      </c>
      <c r="L7" s="232">
        <v>314.46442250979436</v>
      </c>
      <c r="M7" s="232">
        <v>257.19835557024896</v>
      </c>
      <c r="N7" s="232">
        <v>343.73107925564375</v>
      </c>
      <c r="O7" s="232">
        <v>328.00963446803286</v>
      </c>
      <c r="P7" s="232">
        <v>334.43389590651594</v>
      </c>
      <c r="Q7" s="232">
        <v>278.61833864384164</v>
      </c>
      <c r="R7" s="232">
        <v>359.18962762174732</v>
      </c>
      <c r="S7" s="233">
        <v>370.50088558784228</v>
      </c>
    </row>
    <row r="8" spans="1:19" ht="18" customHeight="1">
      <c r="A8" s="665">
        <v>4</v>
      </c>
      <c r="B8" s="666" t="s">
        <v>53</v>
      </c>
      <c r="C8" s="234">
        <v>55.172157314562369</v>
      </c>
      <c r="D8" s="234">
        <v>55.371668629253854</v>
      </c>
      <c r="E8" s="234">
        <v>55.628084467593517</v>
      </c>
      <c r="F8" s="234">
        <v>55.94140482958138</v>
      </c>
      <c r="G8" s="234">
        <v>56.31162971521745</v>
      </c>
      <c r="H8" s="234">
        <v>56.738759124501733</v>
      </c>
      <c r="I8" s="234">
        <v>57.172275023214361</v>
      </c>
      <c r="J8" s="234">
        <v>57.612177411355347</v>
      </c>
      <c r="K8" s="234">
        <v>58.058466288924734</v>
      </c>
      <c r="L8" s="234">
        <v>58.511141655922465</v>
      </c>
      <c r="M8" s="234">
        <v>58.880752533861525</v>
      </c>
      <c r="N8" s="234">
        <v>59.167298922741871</v>
      </c>
      <c r="O8" s="234">
        <v>59.37078082256361</v>
      </c>
      <c r="P8" s="234">
        <v>59.491198233326685</v>
      </c>
      <c r="Q8" s="234">
        <v>59.581511291398996</v>
      </c>
      <c r="R8" s="234">
        <v>59.641719996780523</v>
      </c>
      <c r="S8" s="235">
        <v>59.671824349471294</v>
      </c>
    </row>
    <row r="9" spans="1:19" ht="18" customHeight="1">
      <c r="A9" s="662"/>
      <c r="B9" s="663" t="s">
        <v>64</v>
      </c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3"/>
    </row>
    <row r="10" spans="1:19" ht="18" customHeight="1">
      <c r="A10" s="662">
        <v>10</v>
      </c>
      <c r="B10" s="664" t="s">
        <v>379</v>
      </c>
      <c r="C10" s="232">
        <v>312.32207166725505</v>
      </c>
      <c r="D10" s="232">
        <v>314.92118099172313</v>
      </c>
      <c r="E10" s="232">
        <v>330.59806830765103</v>
      </c>
      <c r="F10" s="232">
        <v>369.33891282766916</v>
      </c>
      <c r="G10" s="232">
        <v>387.79024412039422</v>
      </c>
      <c r="H10" s="232">
        <v>459.20328612145067</v>
      </c>
      <c r="I10" s="232">
        <v>109.86095863292002</v>
      </c>
      <c r="J10" s="232">
        <v>21.243130996576337</v>
      </c>
      <c r="K10" s="232">
        <v>15.828385009230402</v>
      </c>
      <c r="L10" s="232">
        <v>4.064928028879577</v>
      </c>
      <c r="M10" s="232">
        <v>309.01467625370316</v>
      </c>
      <c r="N10" s="232">
        <v>371.32101026817793</v>
      </c>
      <c r="O10" s="232">
        <v>340.80571806921438</v>
      </c>
      <c r="P10" s="232">
        <v>248.76125946336893</v>
      </c>
      <c r="Q10" s="232">
        <v>304.2803949465752</v>
      </c>
      <c r="R10" s="232">
        <v>394.4707444867974</v>
      </c>
      <c r="S10" s="233">
        <v>241.17500205253884</v>
      </c>
    </row>
    <row r="11" spans="1:19" ht="18" customHeight="1">
      <c r="A11" s="662">
        <v>15</v>
      </c>
      <c r="B11" s="664" t="s">
        <v>348</v>
      </c>
      <c r="C11" s="232">
        <v>210.0301308476339</v>
      </c>
      <c r="D11" s="232">
        <v>215.69708608550815</v>
      </c>
      <c r="E11" s="232">
        <v>217.08782193766467</v>
      </c>
      <c r="F11" s="232">
        <v>214.20233840410356</v>
      </c>
      <c r="G11" s="232">
        <v>207.04063548482492</v>
      </c>
      <c r="H11" s="232">
        <v>195.60271317982864</v>
      </c>
      <c r="I11" s="232">
        <v>186.92221278950987</v>
      </c>
      <c r="J11" s="232">
        <v>180.99913431386847</v>
      </c>
      <c r="K11" s="232">
        <v>177.83347775290466</v>
      </c>
      <c r="L11" s="232">
        <v>177.42524310661832</v>
      </c>
      <c r="M11" s="232">
        <v>177.49111338109972</v>
      </c>
      <c r="N11" s="232">
        <v>178.03108857634888</v>
      </c>
      <c r="O11" s="232">
        <v>179.0451686923661</v>
      </c>
      <c r="P11" s="232">
        <v>180.5333537291512</v>
      </c>
      <c r="Q11" s="232">
        <v>181.64949250674007</v>
      </c>
      <c r="R11" s="232">
        <v>182.39358502513258</v>
      </c>
      <c r="S11" s="233">
        <v>182.76563128432883</v>
      </c>
    </row>
    <row r="12" spans="1:19" ht="18" customHeight="1">
      <c r="A12" s="662">
        <v>17</v>
      </c>
      <c r="B12" s="664" t="s">
        <v>349</v>
      </c>
      <c r="C12" s="232">
        <v>44.975603942847336</v>
      </c>
      <c r="D12" s="232">
        <v>36.101764339436428</v>
      </c>
      <c r="E12" s="232">
        <v>49.866092691275938</v>
      </c>
      <c r="F12" s="232">
        <v>57.451485511591393</v>
      </c>
      <c r="G12" s="232">
        <v>49.928771404130288</v>
      </c>
      <c r="H12" s="232">
        <v>37.700907915609761</v>
      </c>
      <c r="I12" s="232">
        <v>34.653580017045044</v>
      </c>
      <c r="J12" s="232">
        <v>49.501502456237297</v>
      </c>
      <c r="K12" s="232">
        <v>41.20365336942973</v>
      </c>
      <c r="L12" s="232">
        <v>39.746502409680787</v>
      </c>
      <c r="M12" s="232">
        <v>49.159046029334363</v>
      </c>
      <c r="N12" s="232">
        <v>65.974254794424567</v>
      </c>
      <c r="O12" s="232">
        <v>57.441807801419252</v>
      </c>
      <c r="P12" s="232">
        <v>45.223533285744487</v>
      </c>
      <c r="Q12" s="232">
        <v>60.452246486640782</v>
      </c>
      <c r="R12" s="232">
        <v>57.209177875930656</v>
      </c>
      <c r="S12" s="233">
        <v>48.487117640493942</v>
      </c>
    </row>
    <row r="13" spans="1:19" ht="18" customHeight="1">
      <c r="A13" s="662">
        <v>20</v>
      </c>
      <c r="B13" s="664" t="s">
        <v>350</v>
      </c>
      <c r="C13" s="232">
        <v>54.149472122863003</v>
      </c>
      <c r="D13" s="232">
        <v>49.266489712316243</v>
      </c>
      <c r="E13" s="232">
        <v>42.174007579443774</v>
      </c>
      <c r="F13" s="232">
        <v>63.475015416978287</v>
      </c>
      <c r="G13" s="232">
        <v>49.027993385142274</v>
      </c>
      <c r="H13" s="232">
        <v>35.923865195701197</v>
      </c>
      <c r="I13" s="232">
        <v>35.640612172874206</v>
      </c>
      <c r="J13" s="232">
        <v>62.093054257222761</v>
      </c>
      <c r="K13" s="232">
        <v>45.773104696176894</v>
      </c>
      <c r="L13" s="232">
        <v>41.391365810936918</v>
      </c>
      <c r="M13" s="232">
        <v>37.840630820167689</v>
      </c>
      <c r="N13" s="232">
        <v>54.885458845708882</v>
      </c>
      <c r="O13" s="232">
        <v>57.769188313638942</v>
      </c>
      <c r="P13" s="232">
        <v>41.28813218071452</v>
      </c>
      <c r="Q13" s="232">
        <v>43.626037177807717</v>
      </c>
      <c r="R13" s="232">
        <v>48.181587985376346</v>
      </c>
      <c r="S13" s="233">
        <v>61.606206863265029</v>
      </c>
    </row>
    <row r="14" spans="1:19" ht="18" customHeight="1">
      <c r="A14" s="662">
        <v>26</v>
      </c>
      <c r="B14" s="664" t="s">
        <v>55</v>
      </c>
      <c r="C14" s="232">
        <v>17.273700626037805</v>
      </c>
      <c r="D14" s="232">
        <v>26.318882187219675</v>
      </c>
      <c r="E14" s="232">
        <v>27.001385296044486</v>
      </c>
      <c r="F14" s="232">
        <v>18.721140836374644</v>
      </c>
      <c r="G14" s="232">
        <v>17.104087125949114</v>
      </c>
      <c r="H14" s="232">
        <v>19.187224928787451</v>
      </c>
      <c r="I14" s="232">
        <v>27.570938331717375</v>
      </c>
      <c r="J14" s="232">
        <v>18.729192437679831</v>
      </c>
      <c r="K14" s="232">
        <v>7.2506193973195936</v>
      </c>
      <c r="L14" s="232">
        <v>18.607679190189181</v>
      </c>
      <c r="M14" s="232">
        <v>18.405415586085201</v>
      </c>
      <c r="N14" s="232">
        <v>16.485584885985116</v>
      </c>
      <c r="O14" s="232">
        <v>23.71317356171744</v>
      </c>
      <c r="P14" s="232">
        <v>17.349755851477028</v>
      </c>
      <c r="Q14" s="232">
        <v>23.961629248705986</v>
      </c>
      <c r="R14" s="232">
        <v>13.400763760414979</v>
      </c>
      <c r="S14" s="233">
        <v>21.976455697509852</v>
      </c>
    </row>
    <row r="15" spans="1:19" ht="18" customHeight="1">
      <c r="A15" s="662">
        <v>28</v>
      </c>
      <c r="B15" s="664" t="s">
        <v>380</v>
      </c>
      <c r="C15" s="232">
        <v>40.104106193140282</v>
      </c>
      <c r="D15" s="232">
        <v>59.909577539365394</v>
      </c>
      <c r="E15" s="232">
        <v>62.559106210243939</v>
      </c>
      <c r="F15" s="232">
        <v>45.831613650366037</v>
      </c>
      <c r="G15" s="232">
        <v>45.465054537963717</v>
      </c>
      <c r="H15" s="232">
        <v>57.019503018537222</v>
      </c>
      <c r="I15" s="232">
        <v>79.385577500820787</v>
      </c>
      <c r="J15" s="232">
        <v>54.459172373931224</v>
      </c>
      <c r="K15" s="232">
        <v>23.211137687522253</v>
      </c>
      <c r="L15" s="232">
        <v>53.490831865762253</v>
      </c>
      <c r="M15" s="232">
        <v>53.127083527683759</v>
      </c>
      <c r="N15" s="232">
        <v>46.848006736144313</v>
      </c>
      <c r="O15" s="232">
        <v>67.215976580615731</v>
      </c>
      <c r="P15" s="232">
        <v>49.168857349609198</v>
      </c>
      <c r="Q15" s="232">
        <v>67.924040683983122</v>
      </c>
      <c r="R15" s="232">
        <v>38.010288358344681</v>
      </c>
      <c r="S15" s="233">
        <v>62.321979705503686</v>
      </c>
    </row>
    <row r="16" spans="1:19" ht="18" customHeight="1">
      <c r="A16" s="662">
        <v>29</v>
      </c>
      <c r="B16" s="664" t="s">
        <v>381</v>
      </c>
      <c r="C16" s="232">
        <v>55.471600857775172</v>
      </c>
      <c r="D16" s="232">
        <v>59.717458981679208</v>
      </c>
      <c r="E16" s="232">
        <v>57.103245471753162</v>
      </c>
      <c r="F16" s="232">
        <v>63.030069154535035</v>
      </c>
      <c r="G16" s="232">
        <v>54.799135286651563</v>
      </c>
      <c r="H16" s="232">
        <v>57.093315420387029</v>
      </c>
      <c r="I16" s="232">
        <v>50.682697705148989</v>
      </c>
      <c r="J16" s="232">
        <v>44.723187391609073</v>
      </c>
      <c r="K16" s="232">
        <v>49.486810929537249</v>
      </c>
      <c r="L16" s="232">
        <v>50.817754167311911</v>
      </c>
      <c r="M16" s="232">
        <v>50.197444881620925</v>
      </c>
      <c r="N16" s="232">
        <v>53.622947213884835</v>
      </c>
      <c r="O16" s="232">
        <v>55.606640908150659</v>
      </c>
      <c r="P16" s="232">
        <v>52.217971577009791</v>
      </c>
      <c r="Q16" s="232">
        <v>54.839938989343779</v>
      </c>
      <c r="R16" s="232">
        <v>56.823456035300296</v>
      </c>
      <c r="S16" s="233">
        <v>55.634647978905896</v>
      </c>
    </row>
    <row r="17" spans="1:19" ht="18" customHeight="1">
      <c r="A17" s="665">
        <v>40</v>
      </c>
      <c r="B17" s="666" t="s">
        <v>354</v>
      </c>
      <c r="C17" s="234">
        <v>59.825410911777034</v>
      </c>
      <c r="D17" s="234">
        <v>57.848863211620497</v>
      </c>
      <c r="E17" s="234">
        <v>62.12127505358422</v>
      </c>
      <c r="F17" s="234">
        <v>62.736881040633705</v>
      </c>
      <c r="G17" s="234">
        <v>62.080531941437698</v>
      </c>
      <c r="H17" s="234">
        <v>60.878511486493778</v>
      </c>
      <c r="I17" s="234">
        <v>60.09222883317765</v>
      </c>
      <c r="J17" s="234">
        <v>61.586172553564509</v>
      </c>
      <c r="K17" s="234">
        <v>61.986247973819978</v>
      </c>
      <c r="L17" s="234">
        <v>61.026628428004344</v>
      </c>
      <c r="M17" s="234">
        <v>62.973976035412093</v>
      </c>
      <c r="N17" s="234">
        <v>64.401916511178101</v>
      </c>
      <c r="O17" s="234">
        <v>63.239249025163936</v>
      </c>
      <c r="P17" s="234">
        <v>60.73041834627896</v>
      </c>
      <c r="Q17" s="234">
        <v>63.591145522789503</v>
      </c>
      <c r="R17" s="234">
        <v>65.357159092021647</v>
      </c>
      <c r="S17" s="235">
        <v>64.493871532056531</v>
      </c>
    </row>
    <row r="18" spans="1:19" ht="18" customHeight="1">
      <c r="A18" s="662"/>
      <c r="B18" s="663" t="s">
        <v>382</v>
      </c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3"/>
    </row>
    <row r="19" spans="1:19" ht="18" customHeight="1">
      <c r="A19" s="662">
        <v>45</v>
      </c>
      <c r="B19" s="664" t="s">
        <v>226</v>
      </c>
      <c r="C19" s="232">
        <v>519.67797867186039</v>
      </c>
      <c r="D19" s="232">
        <v>558.63093397292346</v>
      </c>
      <c r="E19" s="232">
        <v>565.89037853000536</v>
      </c>
      <c r="F19" s="232">
        <v>558.35647681722594</v>
      </c>
      <c r="G19" s="232">
        <v>541.03310327006534</v>
      </c>
      <c r="H19" s="232">
        <v>503.77209174276851</v>
      </c>
      <c r="I19" s="232">
        <v>495.1781891246701</v>
      </c>
      <c r="J19" s="232">
        <v>499.08777100827643</v>
      </c>
      <c r="K19" s="232">
        <v>518.74977606352422</v>
      </c>
      <c r="L19" s="232">
        <v>554.89837380308177</v>
      </c>
      <c r="M19" s="232">
        <v>593.81342620706812</v>
      </c>
      <c r="N19" s="232">
        <v>605.12874529669466</v>
      </c>
      <c r="O19" s="232">
        <v>645.94089270740847</v>
      </c>
      <c r="P19" s="232">
        <v>626.09083401070791</v>
      </c>
      <c r="Q19" s="232">
        <v>596.08805186098243</v>
      </c>
      <c r="R19" s="232">
        <v>620.12121306458118</v>
      </c>
      <c r="S19" s="233">
        <v>610.68260615234851</v>
      </c>
    </row>
    <row r="20" spans="1:19" ht="18" customHeight="1">
      <c r="A20" s="662">
        <v>50</v>
      </c>
      <c r="B20" s="664" t="s">
        <v>355</v>
      </c>
      <c r="C20" s="232">
        <v>563.70002907357525</v>
      </c>
      <c r="D20" s="232">
        <v>565.75191375456802</v>
      </c>
      <c r="E20" s="232">
        <v>551.38151297698892</v>
      </c>
      <c r="F20" s="232">
        <v>592.22365422007226</v>
      </c>
      <c r="G20" s="232">
        <v>584.57138866622074</v>
      </c>
      <c r="H20" s="232">
        <v>550.45614195125233</v>
      </c>
      <c r="I20" s="232">
        <v>535.26099520202285</v>
      </c>
      <c r="J20" s="232">
        <v>569.28142321314408</v>
      </c>
      <c r="K20" s="232">
        <v>577.10540867129123</v>
      </c>
      <c r="L20" s="232">
        <v>554.60187015224767</v>
      </c>
      <c r="M20" s="232">
        <v>534.71881310311232</v>
      </c>
      <c r="N20" s="232">
        <v>586.69830594406505</v>
      </c>
      <c r="O20" s="232">
        <v>578.88108960339912</v>
      </c>
      <c r="P20" s="232">
        <v>589.70329470149352</v>
      </c>
      <c r="Q20" s="232">
        <v>571.90798075327632</v>
      </c>
      <c r="R20" s="232">
        <v>606.45027769588273</v>
      </c>
      <c r="S20" s="233">
        <v>623.09900404013581</v>
      </c>
    </row>
    <row r="21" spans="1:19" ht="18" customHeight="1">
      <c r="A21" s="662">
        <v>55</v>
      </c>
      <c r="B21" s="664" t="s">
        <v>356</v>
      </c>
      <c r="C21" s="232">
        <v>95.124669244695028</v>
      </c>
      <c r="D21" s="232">
        <v>107.17261814689974</v>
      </c>
      <c r="E21" s="232">
        <v>69.040515891351475</v>
      </c>
      <c r="F21" s="232">
        <v>92.120166701196311</v>
      </c>
      <c r="G21" s="232">
        <v>157.95495896897816</v>
      </c>
      <c r="H21" s="232">
        <v>155.263510050675</v>
      </c>
      <c r="I21" s="232">
        <v>5.5391515083974312</v>
      </c>
      <c r="J21" s="232">
        <v>6.3071198901691536</v>
      </c>
      <c r="K21" s="232">
        <v>21.200949562414067</v>
      </c>
      <c r="L21" s="232">
        <v>47.658200372221799</v>
      </c>
      <c r="M21" s="232">
        <v>6.8941677238707744</v>
      </c>
      <c r="N21" s="232">
        <v>60.493378461769481</v>
      </c>
      <c r="O21" s="232">
        <v>166.20168091824692</v>
      </c>
      <c r="P21" s="232">
        <v>165.50381642979181</v>
      </c>
      <c r="Q21" s="232">
        <v>15.392636185038587</v>
      </c>
      <c r="R21" s="232">
        <v>72.173445165610161</v>
      </c>
      <c r="S21" s="233">
        <v>140.57726346316562</v>
      </c>
    </row>
    <row r="22" spans="1:19" ht="18" customHeight="1">
      <c r="A22" s="662">
        <v>60</v>
      </c>
      <c r="B22" s="664" t="s">
        <v>357</v>
      </c>
      <c r="C22" s="232">
        <v>383.7987942375608</v>
      </c>
      <c r="D22" s="232">
        <v>309.95728963482691</v>
      </c>
      <c r="E22" s="232">
        <v>351.42557316854612</v>
      </c>
      <c r="F22" s="232">
        <v>397.9927614360231</v>
      </c>
      <c r="G22" s="232">
        <v>418.38557284255052</v>
      </c>
      <c r="H22" s="232">
        <v>348.662872669867</v>
      </c>
      <c r="I22" s="232">
        <v>290.00618069843125</v>
      </c>
      <c r="J22" s="232">
        <v>332.31685535647557</v>
      </c>
      <c r="K22" s="232">
        <v>411.54114829957473</v>
      </c>
      <c r="L22" s="232">
        <v>329.8366659908948</v>
      </c>
      <c r="M22" s="232">
        <v>327.83785181490492</v>
      </c>
      <c r="N22" s="232">
        <v>390.25609302801359</v>
      </c>
      <c r="O22" s="232">
        <v>405.08571591245214</v>
      </c>
      <c r="P22" s="232">
        <v>367.34568554158903</v>
      </c>
      <c r="Q22" s="232">
        <v>397.579706399354</v>
      </c>
      <c r="R22" s="232">
        <v>394.61275190626702</v>
      </c>
      <c r="S22" s="233">
        <v>383.98934499759167</v>
      </c>
    </row>
    <row r="23" spans="1:19" ht="18" customHeight="1">
      <c r="A23" s="662">
        <v>64</v>
      </c>
      <c r="B23" s="664" t="s">
        <v>358</v>
      </c>
      <c r="C23" s="232">
        <v>289.07171787777224</v>
      </c>
      <c r="D23" s="232">
        <v>157.50176997950805</v>
      </c>
      <c r="E23" s="232">
        <v>175.04570697631794</v>
      </c>
      <c r="F23" s="232">
        <v>178.9977749151245</v>
      </c>
      <c r="G23" s="232">
        <v>226.74979148249432</v>
      </c>
      <c r="H23" s="232">
        <v>203.36481939412559</v>
      </c>
      <c r="I23" s="232">
        <v>199.07018811871566</v>
      </c>
      <c r="J23" s="232">
        <v>227.08233320942415</v>
      </c>
      <c r="K23" s="232">
        <v>252.91390337955559</v>
      </c>
      <c r="L23" s="232">
        <v>213.10041303218807</v>
      </c>
      <c r="M23" s="232">
        <v>212.85368495993791</v>
      </c>
      <c r="N23" s="232">
        <v>247.38816924914863</v>
      </c>
      <c r="O23" s="232">
        <v>265.19765556398204</v>
      </c>
      <c r="P23" s="232">
        <v>242.39938929074813</v>
      </c>
      <c r="Q23" s="232">
        <v>273.53619845620767</v>
      </c>
      <c r="R23" s="232">
        <v>282.81037572642498</v>
      </c>
      <c r="S23" s="233">
        <v>306.53828200830293</v>
      </c>
    </row>
    <row r="24" spans="1:19" ht="18" customHeight="1">
      <c r="A24" s="662">
        <v>65</v>
      </c>
      <c r="B24" s="664" t="s">
        <v>359</v>
      </c>
      <c r="C24" s="232">
        <v>177.81552277022246</v>
      </c>
      <c r="D24" s="232">
        <v>174.28419499924215</v>
      </c>
      <c r="E24" s="232">
        <v>177.89378687287206</v>
      </c>
      <c r="F24" s="232">
        <v>196.82806408549854</v>
      </c>
      <c r="G24" s="232">
        <v>193.00757755844407</v>
      </c>
      <c r="H24" s="232">
        <v>173.65112369147099</v>
      </c>
      <c r="I24" s="232">
        <v>174.45516762686054</v>
      </c>
      <c r="J24" s="232">
        <v>193.38624007822199</v>
      </c>
      <c r="K24" s="232">
        <v>204.22696273869809</v>
      </c>
      <c r="L24" s="232">
        <v>203.56872381928474</v>
      </c>
      <c r="M24" s="232">
        <v>212.37470316613459</v>
      </c>
      <c r="N24" s="232">
        <v>213.39464254992956</v>
      </c>
      <c r="O24" s="232">
        <v>218.20567811330397</v>
      </c>
      <c r="P24" s="232">
        <v>208.54712088223079</v>
      </c>
      <c r="Q24" s="232">
        <v>200.8284912025405</v>
      </c>
      <c r="R24" s="232">
        <v>221.03665990943844</v>
      </c>
      <c r="S24" s="233">
        <v>232.03056443020236</v>
      </c>
    </row>
    <row r="25" spans="1:19" ht="18" customHeight="1">
      <c r="A25" s="662">
        <v>71</v>
      </c>
      <c r="B25" s="664" t="s">
        <v>360</v>
      </c>
      <c r="C25" s="232">
        <v>410.52165690271511</v>
      </c>
      <c r="D25" s="232">
        <v>429.81536675342858</v>
      </c>
      <c r="E25" s="232">
        <v>429.26697144035097</v>
      </c>
      <c r="F25" s="232">
        <v>422.98968191750583</v>
      </c>
      <c r="G25" s="232">
        <v>414.57005024436563</v>
      </c>
      <c r="H25" s="232">
        <v>395.13414826539281</v>
      </c>
      <c r="I25" s="232">
        <v>389.81492624399522</v>
      </c>
      <c r="J25" s="232">
        <v>386.85670137261383</v>
      </c>
      <c r="K25" s="232">
        <v>387.99945217799097</v>
      </c>
      <c r="L25" s="232">
        <v>391.25761034942002</v>
      </c>
      <c r="M25" s="232">
        <v>399.99742190737084</v>
      </c>
      <c r="N25" s="232">
        <v>395.92266302404806</v>
      </c>
      <c r="O25" s="232">
        <v>418.14398577561559</v>
      </c>
      <c r="P25" s="232">
        <v>409.23258151195961</v>
      </c>
      <c r="Q25" s="232">
        <v>392.50442531074958</v>
      </c>
      <c r="R25" s="232">
        <v>410.36306396222233</v>
      </c>
      <c r="S25" s="233">
        <v>405.15108240587517</v>
      </c>
    </row>
    <row r="26" spans="1:19" ht="18" customHeight="1">
      <c r="A26" s="662">
        <v>75</v>
      </c>
      <c r="B26" s="664" t="s">
        <v>87</v>
      </c>
      <c r="C26" s="232">
        <v>315.20888431866086</v>
      </c>
      <c r="D26" s="232">
        <v>229.06503614679792</v>
      </c>
      <c r="E26" s="232">
        <v>306.02821124520779</v>
      </c>
      <c r="F26" s="232">
        <v>220.69489117997344</v>
      </c>
      <c r="G26" s="232">
        <v>399.31767804379439</v>
      </c>
      <c r="H26" s="232">
        <v>268.42421348824189</v>
      </c>
      <c r="I26" s="232">
        <v>188.49786217973306</v>
      </c>
      <c r="J26" s="232">
        <v>251.75998982693068</v>
      </c>
      <c r="K26" s="232">
        <v>413.99288074272243</v>
      </c>
      <c r="L26" s="232">
        <v>275.73895464167884</v>
      </c>
      <c r="M26" s="232">
        <v>307.75740901396898</v>
      </c>
      <c r="N26" s="232">
        <v>287.22574818608155</v>
      </c>
      <c r="O26" s="232">
        <v>286.83610139540701</v>
      </c>
      <c r="P26" s="232">
        <v>233.47194665986436</v>
      </c>
      <c r="Q26" s="232">
        <v>339.54545609857666</v>
      </c>
      <c r="R26" s="232">
        <v>298.80312809700837</v>
      </c>
      <c r="S26" s="233">
        <v>300.68661130864973</v>
      </c>
    </row>
    <row r="27" spans="1:19" ht="18" customHeight="1">
      <c r="A27" s="662">
        <v>80</v>
      </c>
      <c r="B27" s="664" t="s">
        <v>383</v>
      </c>
      <c r="C27" s="232">
        <v>140.65839086548061</v>
      </c>
      <c r="D27" s="232">
        <v>126.83775325031925</v>
      </c>
      <c r="E27" s="232">
        <v>127.97293908131006</v>
      </c>
      <c r="F27" s="232">
        <v>0.58038347526935585</v>
      </c>
      <c r="G27" s="232">
        <v>164.88899749621584</v>
      </c>
      <c r="H27" s="232">
        <v>155.89827422536757</v>
      </c>
      <c r="I27" s="232">
        <v>39.970603872514971</v>
      </c>
      <c r="J27" s="232">
        <v>0.56030111791307424</v>
      </c>
      <c r="K27" s="232">
        <v>169.53115089930418</v>
      </c>
      <c r="L27" s="232">
        <v>146.71698672592635</v>
      </c>
      <c r="M27" s="232">
        <v>141.06926616065971</v>
      </c>
      <c r="N27" s="232">
        <v>0.57131598783442716</v>
      </c>
      <c r="O27" s="232">
        <v>137.63610786151546</v>
      </c>
      <c r="P27" s="232">
        <v>131.68479401524775</v>
      </c>
      <c r="Q27" s="232">
        <v>136.97559130316895</v>
      </c>
      <c r="R27" s="232">
        <v>0.57384957839859552</v>
      </c>
      <c r="S27" s="233">
        <v>147.43836961962822</v>
      </c>
    </row>
    <row r="28" spans="1:19" ht="18" customHeight="1">
      <c r="A28" s="662">
        <v>85</v>
      </c>
      <c r="B28" s="664" t="s">
        <v>384</v>
      </c>
      <c r="C28" s="232">
        <v>55.491925915714134</v>
      </c>
      <c r="D28" s="232">
        <v>64.573944970417031</v>
      </c>
      <c r="E28" s="232">
        <v>64.318552148445491</v>
      </c>
      <c r="F28" s="232">
        <v>63.501117656852941</v>
      </c>
      <c r="G28" s="232">
        <v>59.694894823104377</v>
      </c>
      <c r="H28" s="232">
        <v>69.585184242351986</v>
      </c>
      <c r="I28" s="232">
        <v>79.530625908569561</v>
      </c>
      <c r="J28" s="232">
        <v>79.756297498738206</v>
      </c>
      <c r="K28" s="232">
        <v>61.452578396267135</v>
      </c>
      <c r="L28" s="232">
        <v>65.640407080666407</v>
      </c>
      <c r="M28" s="232">
        <v>71.0981767192756</v>
      </c>
      <c r="N28" s="232">
        <v>67.726817169851486</v>
      </c>
      <c r="O28" s="232">
        <v>60.643534616646193</v>
      </c>
      <c r="P28" s="232">
        <v>66.242426260268388</v>
      </c>
      <c r="Q28" s="232">
        <v>65.531879217484914</v>
      </c>
      <c r="R28" s="232">
        <v>63.285898201403995</v>
      </c>
      <c r="S28" s="233">
        <v>57.144414403441267</v>
      </c>
    </row>
    <row r="29" spans="1:19" ht="18" customHeight="1">
      <c r="A29" s="662">
        <v>91</v>
      </c>
      <c r="B29" s="664" t="s">
        <v>363</v>
      </c>
      <c r="C29" s="232">
        <v>94.989823374289855</v>
      </c>
      <c r="D29" s="232">
        <v>73.943531659720804</v>
      </c>
      <c r="E29" s="232">
        <v>58.958259493734488</v>
      </c>
      <c r="F29" s="232">
        <v>73.51637976655941</v>
      </c>
      <c r="G29" s="232">
        <v>67.103161338409308</v>
      </c>
      <c r="H29" s="232">
        <v>62.811168320070436</v>
      </c>
      <c r="I29" s="232">
        <v>55.180575771438633</v>
      </c>
      <c r="J29" s="232">
        <v>64.018521406047526</v>
      </c>
      <c r="K29" s="232">
        <v>65.954972240345441</v>
      </c>
      <c r="L29" s="232">
        <v>56.556230331199174</v>
      </c>
      <c r="M29" s="232">
        <v>67.70543701076987</v>
      </c>
      <c r="N29" s="232">
        <v>53.287162770230381</v>
      </c>
      <c r="O29" s="232">
        <v>39.833261874804201</v>
      </c>
      <c r="P29" s="232">
        <v>36.805406840616023</v>
      </c>
      <c r="Q29" s="232">
        <v>35.172841997277352</v>
      </c>
      <c r="R29" s="232">
        <v>36.562487564752779</v>
      </c>
      <c r="S29" s="233">
        <v>35.516094780109093</v>
      </c>
    </row>
    <row r="30" spans="1:19" ht="18" customHeight="1">
      <c r="A30" s="662">
        <v>97</v>
      </c>
      <c r="B30" s="664" t="s">
        <v>385</v>
      </c>
      <c r="C30" s="232">
        <v>-121.31154776746146</v>
      </c>
      <c r="D30" s="232">
        <v>-126.99084671678395</v>
      </c>
      <c r="E30" s="232">
        <v>-132.38516937077566</v>
      </c>
      <c r="F30" s="232">
        <v>-147.76256863370398</v>
      </c>
      <c r="G30" s="232">
        <v>-149.64004304606794</v>
      </c>
      <c r="H30" s="232">
        <v>-152.21559298130879</v>
      </c>
      <c r="I30" s="232">
        <v>-156.52977243622286</v>
      </c>
      <c r="J30" s="232">
        <v>-173.80806419770278</v>
      </c>
      <c r="K30" s="232">
        <v>-181.10261260199007</v>
      </c>
      <c r="L30" s="232">
        <v>-176.77716183850134</v>
      </c>
      <c r="M30" s="232">
        <v>-181.43057044068607</v>
      </c>
      <c r="N30" s="232">
        <v>-180.48561149711162</v>
      </c>
      <c r="O30" s="232">
        <v>-182.89288203747859</v>
      </c>
      <c r="P30" s="232">
        <v>-167.57282493539455</v>
      </c>
      <c r="Q30" s="232">
        <v>-160.4565154887816</v>
      </c>
      <c r="R30" s="232">
        <v>-176.66500140671701</v>
      </c>
      <c r="S30" s="233">
        <v>-185.61545898974288</v>
      </c>
    </row>
    <row r="31" spans="1:19" ht="18" customHeight="1">
      <c r="A31" s="662"/>
      <c r="B31" s="664" t="s">
        <v>386</v>
      </c>
      <c r="C31" s="232">
        <v>728.11740940088919</v>
      </c>
      <c r="D31" s="232">
        <v>444.03646106772698</v>
      </c>
      <c r="E31" s="232">
        <v>485.92681262242257</v>
      </c>
      <c r="F31" s="232">
        <v>683.32947141030638</v>
      </c>
      <c r="G31" s="232">
        <v>593.91904122786548</v>
      </c>
      <c r="H31" s="232">
        <v>636.23521440876743</v>
      </c>
      <c r="I31" s="232">
        <v>707.19056450952974</v>
      </c>
      <c r="J31" s="232">
        <v>784.52177114833262</v>
      </c>
      <c r="K31" s="232">
        <v>372.35145600278321</v>
      </c>
      <c r="L31" s="232">
        <v>377.62149016023903</v>
      </c>
      <c r="M31" s="232">
        <v>784.49056529766733</v>
      </c>
      <c r="N31" s="232">
        <v>693.2262453174169</v>
      </c>
      <c r="O31" s="232">
        <v>658.12347616367526</v>
      </c>
      <c r="P31" s="232">
        <v>363.57503059056558</v>
      </c>
      <c r="Q31" s="232">
        <v>521.54567327371217</v>
      </c>
      <c r="R31" s="232">
        <v>547.93681340962951</v>
      </c>
      <c r="S31" s="233">
        <v>769.56678709250946</v>
      </c>
    </row>
    <row r="32" spans="1:19" ht="18" customHeight="1">
      <c r="A32" s="236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</row>
    <row r="33" spans="1:19" ht="18" customHeight="1">
      <c r="A33" s="236"/>
      <c r="B33" s="667" t="s">
        <v>89</v>
      </c>
      <c r="C33" s="238">
        <v>5658.6206039883118</v>
      </c>
      <c r="D33" s="238">
        <v>5169.3658872485948</v>
      </c>
      <c r="E33" s="238">
        <v>5298.0995009629614</v>
      </c>
      <c r="F33" s="238">
        <v>5544.5613485913445</v>
      </c>
      <c r="G33" s="238">
        <v>5868.9076773201778</v>
      </c>
      <c r="H33" s="238">
        <v>5535.7484073431624</v>
      </c>
      <c r="I33" s="238">
        <v>4794.1022296673673</v>
      </c>
      <c r="J33" s="238">
        <v>4989.9114019316175</v>
      </c>
      <c r="K33" s="238">
        <v>4999.3831290045682</v>
      </c>
      <c r="L33" s="238">
        <v>4719.1664927263491</v>
      </c>
      <c r="M33" s="238">
        <v>5411.4179060137249</v>
      </c>
      <c r="N33" s="238">
        <v>5558.1657239629976</v>
      </c>
      <c r="O33" s="238">
        <v>5796.6358990130548</v>
      </c>
      <c r="P33" s="238">
        <v>5266.5898975345317</v>
      </c>
      <c r="Q33" s="238">
        <v>5429.083682213939</v>
      </c>
      <c r="R33" s="238">
        <v>5559.64351676758</v>
      </c>
      <c r="S33" s="238">
        <v>5921.8804249159766</v>
      </c>
    </row>
    <row r="34" spans="1:19" ht="18" customHeight="1"/>
    <row r="35" spans="1:19" ht="18" customHeight="1">
      <c r="A35" s="214" t="s">
        <v>435</v>
      </c>
    </row>
    <row r="36" spans="1:19" ht="18" customHeight="1">
      <c r="A36" s="229" t="s">
        <v>387</v>
      </c>
    </row>
    <row r="37" spans="1:19" ht="36.6" customHeight="1">
      <c r="A37" s="804" t="s">
        <v>396</v>
      </c>
      <c r="B37" s="804"/>
      <c r="C37" s="804"/>
      <c r="D37" s="804"/>
      <c r="E37" s="804"/>
      <c r="F37" s="804"/>
      <c r="G37" s="804"/>
      <c r="H37" s="804"/>
      <c r="I37" s="804"/>
      <c r="J37" s="804"/>
      <c r="K37" s="804"/>
      <c r="L37" s="804"/>
      <c r="M37" s="804"/>
      <c r="N37" s="804"/>
      <c r="O37" s="804"/>
      <c r="P37" s="804"/>
      <c r="Q37" s="804"/>
      <c r="R37" s="804"/>
      <c r="S37" s="804"/>
    </row>
    <row r="38" spans="1:19" ht="18" customHeight="1">
      <c r="A38" s="230"/>
    </row>
    <row r="39" spans="1:19" ht="18" customHeight="1">
      <c r="A39" s="239"/>
    </row>
    <row r="40" spans="1:19" ht="42.6" customHeight="1">
      <c r="A40" s="679" t="s">
        <v>365</v>
      </c>
      <c r="B40" s="670" t="s">
        <v>366</v>
      </c>
      <c r="C40" s="670" t="s">
        <v>367</v>
      </c>
      <c r="D40" s="670" t="s">
        <v>368</v>
      </c>
      <c r="E40" s="670" t="s">
        <v>369</v>
      </c>
      <c r="F40" s="670" t="s">
        <v>370</v>
      </c>
      <c r="G40" s="670" t="s">
        <v>371</v>
      </c>
      <c r="H40" s="670" t="s">
        <v>372</v>
      </c>
      <c r="I40" s="670" t="s">
        <v>373</v>
      </c>
      <c r="J40" s="670" t="s">
        <v>374</v>
      </c>
      <c r="K40" s="670" t="s">
        <v>375</v>
      </c>
      <c r="L40" s="670" t="s">
        <v>376</v>
      </c>
      <c r="M40" s="670" t="s">
        <v>377</v>
      </c>
      <c r="N40" s="670" t="s">
        <v>378</v>
      </c>
      <c r="O40" s="670" t="s">
        <v>439</v>
      </c>
      <c r="P40" s="670" t="s">
        <v>442</v>
      </c>
      <c r="Q40" s="670" t="s">
        <v>443</v>
      </c>
      <c r="R40" s="670" t="s">
        <v>444</v>
      </c>
      <c r="S40" s="670" t="s">
        <v>445</v>
      </c>
    </row>
    <row r="41" spans="1:19" ht="18" customHeight="1">
      <c r="A41" s="671"/>
      <c r="B41" s="663" t="s">
        <v>63</v>
      </c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</row>
    <row r="42" spans="1:19" ht="18" customHeight="1">
      <c r="A42" s="671">
        <v>1</v>
      </c>
      <c r="B42" s="664" t="s">
        <v>51</v>
      </c>
      <c r="C42" s="240">
        <v>-1.8448210845158686</v>
      </c>
      <c r="D42" s="240">
        <v>3.2036079501615689</v>
      </c>
      <c r="E42" s="240">
        <v>6.882840971727</v>
      </c>
      <c r="F42" s="240">
        <v>11.135367727553591</v>
      </c>
      <c r="G42" s="240">
        <v>9.3157387737678121</v>
      </c>
      <c r="H42" s="240">
        <v>-0.14871507455633814</v>
      </c>
      <c r="I42" s="240">
        <v>-1.6180049673181096</v>
      </c>
      <c r="J42" s="240">
        <v>-5.1120332403294277</v>
      </c>
      <c r="K42" s="240">
        <v>-2.3855063953935773</v>
      </c>
      <c r="L42" s="240">
        <v>-0.74171682772465886</v>
      </c>
      <c r="M42" s="240">
        <v>-2.2682310244673598</v>
      </c>
      <c r="N42" s="240">
        <v>3.124259124989992</v>
      </c>
      <c r="O42" s="240">
        <v>-1.2489384560103733</v>
      </c>
      <c r="P42" s="240">
        <v>5.2561364268437716</v>
      </c>
      <c r="Q42" s="240">
        <v>5.4149405401453299</v>
      </c>
      <c r="R42" s="240">
        <v>2.7226229021311887</v>
      </c>
      <c r="S42" s="240">
        <v>6.9075466709522582</v>
      </c>
    </row>
    <row r="43" spans="1:19" ht="18" customHeight="1">
      <c r="A43" s="671">
        <v>3</v>
      </c>
      <c r="B43" s="664" t="s">
        <v>346</v>
      </c>
      <c r="C43" s="240">
        <v>-10.613090529919933</v>
      </c>
      <c r="D43" s="240">
        <v>-2.1087890418341138</v>
      </c>
      <c r="E43" s="240">
        <v>-1.8106611654109539</v>
      </c>
      <c r="F43" s="240">
        <v>2.4593825128103042</v>
      </c>
      <c r="G43" s="240">
        <v>10.40604970109702</v>
      </c>
      <c r="H43" s="240">
        <v>2.2427044224638149</v>
      </c>
      <c r="I43" s="240">
        <v>7.2706343058825951E-2</v>
      </c>
      <c r="J43" s="240">
        <v>0.97590399579827736</v>
      </c>
      <c r="K43" s="240">
        <v>-0.95571142015833388</v>
      </c>
      <c r="L43" s="240">
        <v>-1.6485616894436395</v>
      </c>
      <c r="M43" s="240">
        <v>-5.1260869171880667</v>
      </c>
      <c r="N43" s="240">
        <v>-4.9735033494579302</v>
      </c>
      <c r="O43" s="240">
        <v>-10.205929745775954</v>
      </c>
      <c r="P43" s="240">
        <v>6.3503124573971892</v>
      </c>
      <c r="Q43" s="240">
        <v>8.32819596614498</v>
      </c>
      <c r="R43" s="240">
        <v>4.4972797919755614</v>
      </c>
      <c r="S43" s="240">
        <v>12.954269221000736</v>
      </c>
    </row>
    <row r="44" spans="1:19" ht="18" customHeight="1">
      <c r="A44" s="672">
        <v>4</v>
      </c>
      <c r="B44" s="666" t="s">
        <v>53</v>
      </c>
      <c r="C44" s="241">
        <v>-1.1871148772329754</v>
      </c>
      <c r="D44" s="241">
        <v>-0.14152736160969459</v>
      </c>
      <c r="E44" s="241">
        <v>0.75471482336146867</v>
      </c>
      <c r="F44" s="241">
        <v>1.4925447655675717</v>
      </c>
      <c r="G44" s="241">
        <v>2.0653033271083032</v>
      </c>
      <c r="H44" s="241">
        <v>2.4689349790076864</v>
      </c>
      <c r="I44" s="241">
        <v>2.7759189812124774</v>
      </c>
      <c r="J44" s="241">
        <v>2.9866475231785206</v>
      </c>
      <c r="K44" s="241">
        <v>3.1020884718511832</v>
      </c>
      <c r="L44" s="241">
        <v>3.1237597698102526</v>
      </c>
      <c r="M44" s="241">
        <v>2.9882972296509935</v>
      </c>
      <c r="N44" s="241">
        <v>2.6992930683435779</v>
      </c>
      <c r="O44" s="241">
        <v>2.2603327602700007</v>
      </c>
      <c r="P44" s="241">
        <v>1.6749913771423097</v>
      </c>
      <c r="Q44" s="241">
        <v>1.1901321355131778</v>
      </c>
      <c r="R44" s="241">
        <v>0.80182986662638012</v>
      </c>
      <c r="S44" s="241">
        <v>0.5070567082609001</v>
      </c>
    </row>
    <row r="45" spans="1:19" ht="18" customHeight="1">
      <c r="A45" s="671"/>
      <c r="B45" s="663" t="s">
        <v>64</v>
      </c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</row>
    <row r="46" spans="1:19" ht="18" customHeight="1">
      <c r="A46" s="671">
        <v>10</v>
      </c>
      <c r="B46" s="664" t="s">
        <v>379</v>
      </c>
      <c r="C46" s="240">
        <v>38.47579028976984</v>
      </c>
      <c r="D46" s="240">
        <v>55.407175611340456</v>
      </c>
      <c r="E46" s="240">
        <v>-19.269209044177181</v>
      </c>
      <c r="F46" s="240">
        <v>6.2311465849413272</v>
      </c>
      <c r="G46" s="240">
        <v>24.163573214749377</v>
      </c>
      <c r="H46" s="240">
        <v>45.815306761954375</v>
      </c>
      <c r="I46" s="240">
        <v>-66.769025846005675</v>
      </c>
      <c r="J46" s="240">
        <v>-94.248336620168644</v>
      </c>
      <c r="K46" s="240">
        <v>-95.918312734985605</v>
      </c>
      <c r="L46" s="240">
        <v>-99.114786816267582</v>
      </c>
      <c r="M46" s="240">
        <v>181.27797181000238</v>
      </c>
      <c r="N46" s="240">
        <v>1647.9580120652749</v>
      </c>
      <c r="O46" s="240">
        <v>2053.1300753075679</v>
      </c>
      <c r="P46" s="240">
        <v>6019.6965283524441</v>
      </c>
      <c r="Q46" s="240">
        <v>-1.5320571063236699</v>
      </c>
      <c r="R46" s="240">
        <v>6.2344261645469912</v>
      </c>
      <c r="S46" s="240">
        <v>-29.233874531542192</v>
      </c>
    </row>
    <row r="47" spans="1:19" ht="18" customHeight="1">
      <c r="A47" s="671">
        <v>15</v>
      </c>
      <c r="B47" s="664" t="s">
        <v>348</v>
      </c>
      <c r="C47" s="240">
        <v>4.0133000536440644</v>
      </c>
      <c r="D47" s="240">
        <v>6.9037202053640945</v>
      </c>
      <c r="E47" s="240">
        <v>6.905374926781449</v>
      </c>
      <c r="F47" s="240">
        <v>4.0728738020781918</v>
      </c>
      <c r="G47" s="240">
        <v>-1.4233649956527983</v>
      </c>
      <c r="H47" s="240">
        <v>-9.3160150052808532</v>
      </c>
      <c r="I47" s="240">
        <v>-13.895578701239476</v>
      </c>
      <c r="J47" s="240">
        <v>-15.500859765403474</v>
      </c>
      <c r="K47" s="240">
        <v>-14.10696874240468</v>
      </c>
      <c r="L47" s="240">
        <v>-9.2930562044396314</v>
      </c>
      <c r="M47" s="240">
        <v>-5.0454674528330967</v>
      </c>
      <c r="N47" s="240">
        <v>-1.6398121177600422</v>
      </c>
      <c r="O47" s="240">
        <v>0.68136267409957263</v>
      </c>
      <c r="P47" s="240">
        <v>1.7517860300550137</v>
      </c>
      <c r="Q47" s="240">
        <v>2.342866099843377</v>
      </c>
      <c r="R47" s="240">
        <v>2.450412724917328</v>
      </c>
      <c r="S47" s="240">
        <v>2.0779463747246929</v>
      </c>
    </row>
    <row r="48" spans="1:19" ht="18" customHeight="1">
      <c r="A48" s="671">
        <v>17</v>
      </c>
      <c r="B48" s="664" t="s">
        <v>349</v>
      </c>
      <c r="C48" s="240">
        <v>10.342230488871106</v>
      </c>
      <c r="D48" s="240">
        <v>15.581217192233909</v>
      </c>
      <c r="E48" s="240">
        <v>4.8467838834798549</v>
      </c>
      <c r="F48" s="240">
        <v>4.7346376162314741</v>
      </c>
      <c r="G48" s="240">
        <v>11.013009336299696</v>
      </c>
      <c r="H48" s="240">
        <v>4.4295441107471856</v>
      </c>
      <c r="I48" s="240">
        <v>-30.506726822196594</v>
      </c>
      <c r="J48" s="240">
        <v>-13.83773280109547</v>
      </c>
      <c r="K48" s="240">
        <v>-17.475130649777583</v>
      </c>
      <c r="L48" s="240">
        <v>5.4258494215839947</v>
      </c>
      <c r="M48" s="240">
        <v>41.858491980206722</v>
      </c>
      <c r="N48" s="240">
        <v>33.277277498294744</v>
      </c>
      <c r="O48" s="240">
        <v>39.409501595402489</v>
      </c>
      <c r="P48" s="240">
        <v>13.779906517585051</v>
      </c>
      <c r="Q48" s="240">
        <v>22.972781958721299</v>
      </c>
      <c r="R48" s="240">
        <v>-13.28560200612473</v>
      </c>
      <c r="S48" s="240">
        <v>-15.589151009805203</v>
      </c>
    </row>
    <row r="49" spans="1:19" ht="18" customHeight="1">
      <c r="A49" s="671">
        <v>20</v>
      </c>
      <c r="B49" s="664" t="s">
        <v>350</v>
      </c>
      <c r="C49" s="240">
        <v>21.25346553570089</v>
      </c>
      <c r="D49" s="240">
        <v>40.828570044946957</v>
      </c>
      <c r="E49" s="240">
        <v>-28.70416304862956</v>
      </c>
      <c r="F49" s="240">
        <v>26.051312572938599</v>
      </c>
      <c r="G49" s="240">
        <v>-9.4580400084054332</v>
      </c>
      <c r="H49" s="240">
        <v>-27.08255569764999</v>
      </c>
      <c r="I49" s="240">
        <v>-15.491521393271713</v>
      </c>
      <c r="J49" s="240">
        <v>-2.1771734133141818</v>
      </c>
      <c r="K49" s="240">
        <v>-6.6388372524170292</v>
      </c>
      <c r="L49" s="240">
        <v>15.219689154968741</v>
      </c>
      <c r="M49" s="240">
        <v>6.1727858001493496</v>
      </c>
      <c r="N49" s="240">
        <v>-11.607732133220805</v>
      </c>
      <c r="O49" s="240">
        <v>26.207712360975144</v>
      </c>
      <c r="P49" s="240">
        <v>-0.24940861022546557</v>
      </c>
      <c r="Q49" s="240">
        <v>15.288873975527428</v>
      </c>
      <c r="R49" s="240">
        <v>-12.214293186794901</v>
      </c>
      <c r="S49" s="240">
        <v>6.6419810657443401</v>
      </c>
    </row>
    <row r="50" spans="1:19" ht="18" customHeight="1">
      <c r="A50" s="671">
        <v>26</v>
      </c>
      <c r="B50" s="664" t="s">
        <v>55</v>
      </c>
      <c r="C50" s="240">
        <v>-13.454825622291066</v>
      </c>
      <c r="D50" s="240">
        <v>7.535172723993333</v>
      </c>
      <c r="E50" s="240">
        <v>-9.0721317892890845</v>
      </c>
      <c r="F50" s="240">
        <v>48.274355104201547</v>
      </c>
      <c r="G50" s="240">
        <v>-0.98191756219868642</v>
      </c>
      <c r="H50" s="240">
        <v>-27.097113044927578</v>
      </c>
      <c r="I50" s="240">
        <v>2.1093474628367526</v>
      </c>
      <c r="J50" s="240">
        <v>4.3008069730143816E-2</v>
      </c>
      <c r="K50" s="240">
        <v>-57.608849019954619</v>
      </c>
      <c r="L50" s="240">
        <v>-3.02047711823481</v>
      </c>
      <c r="M50" s="240">
        <v>-33.243419702869645</v>
      </c>
      <c r="N50" s="240">
        <v>-11.979200700511639</v>
      </c>
      <c r="O50" s="240">
        <v>227.05031477012457</v>
      </c>
      <c r="P50" s="240">
        <v>-6.7602376731397467</v>
      </c>
      <c r="Q50" s="240">
        <v>30.187928311824553</v>
      </c>
      <c r="R50" s="240">
        <v>-18.712233426383527</v>
      </c>
      <c r="S50" s="240">
        <v>-7.3238525399710541</v>
      </c>
    </row>
    <row r="51" spans="1:19" ht="18" customHeight="1">
      <c r="A51" s="671">
        <v>28</v>
      </c>
      <c r="B51" s="664" t="s">
        <v>380</v>
      </c>
      <c r="C51" s="240">
        <v>-14.928636213304248</v>
      </c>
      <c r="D51" s="240">
        <v>3.2413471823410145</v>
      </c>
      <c r="E51" s="240">
        <v>-11.881668411627622</v>
      </c>
      <c r="F51" s="240">
        <v>53.517136724558753</v>
      </c>
      <c r="G51" s="240">
        <v>13.367579666294649</v>
      </c>
      <c r="H51" s="240">
        <v>-4.8240609256995022</v>
      </c>
      <c r="I51" s="240">
        <v>26.896917666994334</v>
      </c>
      <c r="J51" s="240">
        <v>18.824470788617511</v>
      </c>
      <c r="K51" s="240">
        <v>-48.947300463170563</v>
      </c>
      <c r="L51" s="240">
        <v>-6.1885336875486026</v>
      </c>
      <c r="M51" s="240">
        <v>-33.077159352862971</v>
      </c>
      <c r="N51" s="240">
        <v>-13.975911322204116</v>
      </c>
      <c r="O51" s="240">
        <v>189.58501511431476</v>
      </c>
      <c r="P51" s="240">
        <v>-8.0798416577241738</v>
      </c>
      <c r="Q51" s="240">
        <v>27.852003486298816</v>
      </c>
      <c r="R51" s="240">
        <v>-18.864662540660724</v>
      </c>
      <c r="S51" s="240">
        <v>-7.281002410554005</v>
      </c>
    </row>
    <row r="52" spans="1:19" ht="18" customHeight="1">
      <c r="A52" s="671">
        <v>29</v>
      </c>
      <c r="B52" s="664" t="s">
        <v>381</v>
      </c>
      <c r="C52" s="240">
        <v>1.0661135353398299</v>
      </c>
      <c r="D52" s="240">
        <v>9.1069467103926058</v>
      </c>
      <c r="E52" s="240">
        <v>-10.077925815694988</v>
      </c>
      <c r="F52" s="240">
        <v>13.797591580297563</v>
      </c>
      <c r="G52" s="240">
        <v>-1.2122699917165858</v>
      </c>
      <c r="H52" s="240">
        <v>-4.3942652718985347</v>
      </c>
      <c r="I52" s="240">
        <v>-11.243752808726393</v>
      </c>
      <c r="J52" s="240">
        <v>-29.044679798846097</v>
      </c>
      <c r="K52" s="240">
        <v>-9.6941755181460536</v>
      </c>
      <c r="L52" s="240">
        <v>-10.991761832128988</v>
      </c>
      <c r="M52" s="240">
        <v>-0.95743290215344334</v>
      </c>
      <c r="N52" s="240">
        <v>19.899654611704911</v>
      </c>
      <c r="O52" s="240">
        <v>12.36658791233738</v>
      </c>
      <c r="P52" s="240">
        <v>2.7553705051345245</v>
      </c>
      <c r="Q52" s="240">
        <v>9.2484669661396133</v>
      </c>
      <c r="R52" s="240">
        <v>5.9685432966779084</v>
      </c>
      <c r="S52" s="240">
        <v>5.0366413611446781E-2</v>
      </c>
    </row>
    <row r="53" spans="1:19" ht="18" customHeight="1">
      <c r="A53" s="672">
        <v>40</v>
      </c>
      <c r="B53" s="666" t="s">
        <v>354</v>
      </c>
      <c r="C53" s="241">
        <v>3.6368417302371281</v>
      </c>
      <c r="D53" s="241">
        <v>2.9363823681541001</v>
      </c>
      <c r="E53" s="241">
        <v>4.3232481064636508</v>
      </c>
      <c r="F53" s="241">
        <v>3.6573785433604344</v>
      </c>
      <c r="G53" s="241">
        <v>3.7695036194339337</v>
      </c>
      <c r="H53" s="241">
        <v>5.2371785834240736</v>
      </c>
      <c r="I53" s="241">
        <v>-3.266266216616398</v>
      </c>
      <c r="J53" s="241">
        <v>-1.8341818528146092</v>
      </c>
      <c r="K53" s="241">
        <v>-0.15187364648656665</v>
      </c>
      <c r="L53" s="241">
        <v>0.24329921657730846</v>
      </c>
      <c r="M53" s="241">
        <v>4.7955405518981031</v>
      </c>
      <c r="N53" s="241">
        <v>4.5720392108546726</v>
      </c>
      <c r="O53" s="241">
        <v>2.0214178020149909</v>
      </c>
      <c r="P53" s="241">
        <v>-0.48537841489119105</v>
      </c>
      <c r="Q53" s="241">
        <v>0.9800389402605969</v>
      </c>
      <c r="R53" s="241">
        <v>1.4832517921694821</v>
      </c>
      <c r="S53" s="241">
        <v>1.9839301165536671</v>
      </c>
    </row>
    <row r="54" spans="1:19" ht="18" customHeight="1">
      <c r="A54" s="671"/>
      <c r="B54" s="663" t="s">
        <v>382</v>
      </c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</row>
    <row r="55" spans="1:19" ht="18" customHeight="1">
      <c r="A55" s="671">
        <v>45</v>
      </c>
      <c r="B55" s="664" t="s">
        <v>226</v>
      </c>
      <c r="C55" s="240">
        <v>8.5860334122127124</v>
      </c>
      <c r="D55" s="240">
        <v>15.557480002830125</v>
      </c>
      <c r="E55" s="240">
        <v>13.143980903780905</v>
      </c>
      <c r="F55" s="240">
        <v>8.8071470614339944</v>
      </c>
      <c r="G55" s="240">
        <v>4.1092995036622781</v>
      </c>
      <c r="H55" s="240">
        <v>-9.8202299396499058</v>
      </c>
      <c r="I55" s="240">
        <v>-12.495739826681973</v>
      </c>
      <c r="J55" s="240">
        <v>-10.614850596306546</v>
      </c>
      <c r="K55" s="240">
        <v>-4.1186624389262239</v>
      </c>
      <c r="L55" s="240">
        <v>10.148692811355442</v>
      </c>
      <c r="M55" s="240">
        <v>19.919140068902518</v>
      </c>
      <c r="N55" s="240">
        <v>21.246959041731305</v>
      </c>
      <c r="O55" s="240">
        <v>24.518780057903843</v>
      </c>
      <c r="P55" s="240">
        <v>12.829819579339841</v>
      </c>
      <c r="Q55" s="240">
        <v>0.38305392797250981</v>
      </c>
      <c r="R55" s="240">
        <v>2.4775666144459363</v>
      </c>
      <c r="S55" s="240">
        <v>-5.4584385279089158</v>
      </c>
    </row>
    <row r="56" spans="1:19" ht="18" customHeight="1">
      <c r="A56" s="671">
        <v>50</v>
      </c>
      <c r="B56" s="664" t="s">
        <v>355</v>
      </c>
      <c r="C56" s="240">
        <v>-1.8790414478698669</v>
      </c>
      <c r="D56" s="240">
        <v>1.4589238958570894</v>
      </c>
      <c r="E56" s="240">
        <v>-0.58450273044110546</v>
      </c>
      <c r="F56" s="240">
        <v>4.4156364300051099</v>
      </c>
      <c r="G56" s="240">
        <v>3.7025649310231445</v>
      </c>
      <c r="H56" s="240">
        <v>-2.7036182170037226</v>
      </c>
      <c r="I56" s="240">
        <v>-2.9236594618359701</v>
      </c>
      <c r="J56" s="240">
        <v>-3.8739133169447437</v>
      </c>
      <c r="K56" s="240">
        <v>-1.2771716405697076</v>
      </c>
      <c r="L56" s="240">
        <v>0.75314414447253952</v>
      </c>
      <c r="M56" s="240">
        <v>-0.10129303344920126</v>
      </c>
      <c r="N56" s="240">
        <v>3.059450391445484</v>
      </c>
      <c r="O56" s="240">
        <v>0.30768745283398236</v>
      </c>
      <c r="P56" s="240">
        <v>6.3291212017748677</v>
      </c>
      <c r="Q56" s="240">
        <v>6.9549016677280528</v>
      </c>
      <c r="R56" s="240">
        <v>3.3666318023595654</v>
      </c>
      <c r="S56" s="240">
        <v>7.6385142356319102</v>
      </c>
    </row>
    <row r="57" spans="1:19" ht="18" customHeight="1">
      <c r="A57" s="671">
        <v>55</v>
      </c>
      <c r="B57" s="664" t="s">
        <v>356</v>
      </c>
      <c r="C57" s="240">
        <v>-23.728854247881959</v>
      </c>
      <c r="D57" s="240">
        <v>-4.2126376702644635</v>
      </c>
      <c r="E57" s="240">
        <v>-15.040395271273987</v>
      </c>
      <c r="F57" s="240">
        <v>14.259269000065045</v>
      </c>
      <c r="G57" s="240">
        <v>66.050468530577405</v>
      </c>
      <c r="H57" s="240">
        <v>44.872368274009929</v>
      </c>
      <c r="I57" s="240">
        <v>-91.976955216970936</v>
      </c>
      <c r="J57" s="240">
        <v>-93.153377684793909</v>
      </c>
      <c r="K57" s="240">
        <v>-86.57785124265844</v>
      </c>
      <c r="L57" s="240">
        <v>-69.304957515988733</v>
      </c>
      <c r="M57" s="240">
        <v>24.462523067280607</v>
      </c>
      <c r="N57" s="240">
        <v>859.12840591566885</v>
      </c>
      <c r="O57" s="240">
        <v>683.93508002535998</v>
      </c>
      <c r="P57" s="240">
        <v>247.27248435141891</v>
      </c>
      <c r="Q57" s="240">
        <v>123.27040480524158</v>
      </c>
      <c r="R57" s="240">
        <v>19.308008580182424</v>
      </c>
      <c r="S57" s="240">
        <v>-15.417664438475631</v>
      </c>
    </row>
    <row r="58" spans="1:19" ht="18" customHeight="1">
      <c r="A58" s="671">
        <v>60</v>
      </c>
      <c r="B58" s="664" t="s">
        <v>357</v>
      </c>
      <c r="C58" s="240">
        <v>1.4509632275070405</v>
      </c>
      <c r="D58" s="240">
        <v>3.1377534838399557</v>
      </c>
      <c r="E58" s="240">
        <v>-0.26676095876566608</v>
      </c>
      <c r="F58" s="240">
        <v>6.475416852851601</v>
      </c>
      <c r="G58" s="240">
        <v>9.0116954832279781</v>
      </c>
      <c r="H58" s="240">
        <v>12.487392401914699</v>
      </c>
      <c r="I58" s="240">
        <v>-17.477212007180164</v>
      </c>
      <c r="J58" s="240">
        <v>-16.501784063252334</v>
      </c>
      <c r="K58" s="240">
        <v>-1.6359131354540146</v>
      </c>
      <c r="L58" s="240">
        <v>-5.3995444180252257</v>
      </c>
      <c r="M58" s="240">
        <v>13.045125805719881</v>
      </c>
      <c r="N58" s="240">
        <v>17.43493799295457</v>
      </c>
      <c r="O58" s="240">
        <v>-1.5685994982021723</v>
      </c>
      <c r="P58" s="240">
        <v>11.371998148844288</v>
      </c>
      <c r="Q58" s="240">
        <v>21.273277078396923</v>
      </c>
      <c r="R58" s="240">
        <v>1.116358964302111</v>
      </c>
      <c r="S58" s="240">
        <v>-5.2078782554307201</v>
      </c>
    </row>
    <row r="59" spans="1:19" ht="18" customHeight="1">
      <c r="A59" s="671">
        <v>64</v>
      </c>
      <c r="B59" s="664" t="s">
        <v>358</v>
      </c>
      <c r="C59" s="240">
        <v>121.70532404543724</v>
      </c>
      <c r="D59" s="240">
        <v>-0.77582061809710057</v>
      </c>
      <c r="E59" s="240">
        <v>59.121118240815292</v>
      </c>
      <c r="F59" s="240">
        <v>60.52659380432732</v>
      </c>
      <c r="G59" s="240">
        <v>-21.559330277211487</v>
      </c>
      <c r="H59" s="240">
        <v>29.119069214640959</v>
      </c>
      <c r="I59" s="240">
        <v>13.724690286547858</v>
      </c>
      <c r="J59" s="240">
        <v>26.863215655669425</v>
      </c>
      <c r="K59" s="240">
        <v>11.538758966877039</v>
      </c>
      <c r="L59" s="240">
        <v>4.7872555671463868</v>
      </c>
      <c r="M59" s="240">
        <v>6.9239382207256783</v>
      </c>
      <c r="N59" s="240">
        <v>8.9420589231825609</v>
      </c>
      <c r="O59" s="240">
        <v>4.8568908313402881</v>
      </c>
      <c r="P59" s="240">
        <v>13.748906368442636</v>
      </c>
      <c r="Q59" s="240">
        <v>28.50902652105416</v>
      </c>
      <c r="R59" s="240">
        <v>14.318472295901131</v>
      </c>
      <c r="S59" s="240">
        <v>15.58860931722943</v>
      </c>
    </row>
    <row r="60" spans="1:19" ht="18" customHeight="1">
      <c r="A60" s="671">
        <v>65</v>
      </c>
      <c r="B60" s="664" t="s">
        <v>359</v>
      </c>
      <c r="C60" s="240">
        <v>-1.92476625456659</v>
      </c>
      <c r="D60" s="240">
        <v>13.432647543273468</v>
      </c>
      <c r="E60" s="240">
        <v>6.6009729075807044</v>
      </c>
      <c r="F60" s="240">
        <v>18.462001448148246</v>
      </c>
      <c r="G60" s="240">
        <v>8.5437168541540487</v>
      </c>
      <c r="H60" s="240">
        <v>-0.3632408020554645</v>
      </c>
      <c r="I60" s="240">
        <v>-1.9329619693063571</v>
      </c>
      <c r="J60" s="240">
        <v>-1.7486449522673198</v>
      </c>
      <c r="K60" s="240">
        <v>5.8129247163141606</v>
      </c>
      <c r="L60" s="240">
        <v>17.228566963360905</v>
      </c>
      <c r="M60" s="240">
        <v>21.735977245672402</v>
      </c>
      <c r="N60" s="240">
        <v>10.346342357974624</v>
      </c>
      <c r="O60" s="240">
        <v>6.8446963060853072</v>
      </c>
      <c r="P60" s="240">
        <v>2.4455608747469215</v>
      </c>
      <c r="Q60" s="240">
        <v>-5.4367171755676624</v>
      </c>
      <c r="R60" s="240">
        <v>3.5811664567543255</v>
      </c>
      <c r="S60" s="240">
        <v>6.3357133675136401</v>
      </c>
    </row>
    <row r="61" spans="1:19" ht="18" customHeight="1">
      <c r="A61" s="671">
        <v>71</v>
      </c>
      <c r="B61" s="664" t="s">
        <v>360</v>
      </c>
      <c r="C61" s="240">
        <v>-0.62667537759772962</v>
      </c>
      <c r="D61" s="240">
        <v>5.073329839929408</v>
      </c>
      <c r="E61" s="240">
        <v>3.6161003197102692</v>
      </c>
      <c r="F61" s="240">
        <v>1.8149464565623941</v>
      </c>
      <c r="G61" s="240">
        <v>0.9861582875297481</v>
      </c>
      <c r="H61" s="240">
        <v>-8.0688642544349261</v>
      </c>
      <c r="I61" s="240">
        <v>-9.1905615435493253</v>
      </c>
      <c r="J61" s="240">
        <v>-8.5422841477109319</v>
      </c>
      <c r="K61" s="240">
        <v>-6.4091938264022712</v>
      </c>
      <c r="L61" s="240">
        <v>-0.98106881751184316</v>
      </c>
      <c r="M61" s="240">
        <v>2.6121359080545137</v>
      </c>
      <c r="N61" s="240">
        <v>2.3434935001169999</v>
      </c>
      <c r="O61" s="240">
        <v>7.7692206595683766</v>
      </c>
      <c r="P61" s="240">
        <v>4.5941524681109014</v>
      </c>
      <c r="Q61" s="240">
        <v>-1.8732612227576939</v>
      </c>
      <c r="R61" s="240">
        <v>3.6472781901088602</v>
      </c>
      <c r="S61" s="240">
        <v>-3.107279743756175</v>
      </c>
    </row>
    <row r="62" spans="1:19" ht="18" customHeight="1">
      <c r="A62" s="671">
        <v>75</v>
      </c>
      <c r="B62" s="664" t="s">
        <v>87</v>
      </c>
      <c r="C62" s="240">
        <v>5.2804200031467907</v>
      </c>
      <c r="D62" s="240">
        <v>-15.150556456915677</v>
      </c>
      <c r="E62" s="240">
        <v>9.1762768781330717</v>
      </c>
      <c r="F62" s="240">
        <v>-21.401641060811983</v>
      </c>
      <c r="G62" s="240">
        <v>26.683509859482136</v>
      </c>
      <c r="H62" s="240">
        <v>17.182533835596093</v>
      </c>
      <c r="I62" s="240">
        <v>-38.405070103586795</v>
      </c>
      <c r="J62" s="240">
        <v>14.076038861100827</v>
      </c>
      <c r="K62" s="240">
        <v>3.6750696264738369</v>
      </c>
      <c r="L62" s="240">
        <v>2.7250675557096704</v>
      </c>
      <c r="M62" s="240">
        <v>63.268381643777857</v>
      </c>
      <c r="N62" s="240">
        <v>14.087130518050683</v>
      </c>
      <c r="O62" s="240">
        <v>-30.714726088813471</v>
      </c>
      <c r="P62" s="240">
        <v>-15.328631399484415</v>
      </c>
      <c r="Q62" s="240">
        <v>10.328929914783892</v>
      </c>
      <c r="R62" s="240">
        <v>4.0307597713789667</v>
      </c>
      <c r="S62" s="240">
        <v>4.828719204403642</v>
      </c>
    </row>
    <row r="63" spans="1:19" ht="18" customHeight="1">
      <c r="A63" s="671">
        <v>80</v>
      </c>
      <c r="B63" s="664" t="s">
        <v>383</v>
      </c>
      <c r="C63" s="240">
        <v>4.8106073378950454</v>
      </c>
      <c r="D63" s="240">
        <v>-4.7205215478141715</v>
      </c>
      <c r="E63" s="240">
        <v>-7.8276018440902817</v>
      </c>
      <c r="F63" s="240">
        <v>2.8141824333193677</v>
      </c>
      <c r="G63" s="240">
        <v>17.22656322288536</v>
      </c>
      <c r="H63" s="240">
        <v>22.911570278051396</v>
      </c>
      <c r="I63" s="240">
        <v>-68.766362514250858</v>
      </c>
      <c r="J63" s="240">
        <v>-3.4601876538544407</v>
      </c>
      <c r="K63" s="240">
        <v>2.8153202903637542</v>
      </c>
      <c r="L63" s="240">
        <v>-5.8892810360226981</v>
      </c>
      <c r="M63" s="240">
        <v>252.93253664767201</v>
      </c>
      <c r="N63" s="240">
        <v>1.9658839808100792</v>
      </c>
      <c r="O63" s="240">
        <v>-18.813676937009237</v>
      </c>
      <c r="P63" s="240">
        <v>-10.245707089636035</v>
      </c>
      <c r="Q63" s="240">
        <v>-2.9018899501671691</v>
      </c>
      <c r="R63" s="240">
        <v>0.44346572091775727</v>
      </c>
      <c r="S63" s="240">
        <v>7.1218678807565938</v>
      </c>
    </row>
    <row r="64" spans="1:19" ht="18" customHeight="1">
      <c r="A64" s="671">
        <v>85</v>
      </c>
      <c r="B64" s="664" t="s">
        <v>384</v>
      </c>
      <c r="C64" s="240">
        <v>-2.2771907525557467</v>
      </c>
      <c r="D64" s="240">
        <v>-6.2252321283806644E-2</v>
      </c>
      <c r="E64" s="240">
        <v>0.32002172575731347</v>
      </c>
      <c r="F64" s="240">
        <v>2.7016717695726555</v>
      </c>
      <c r="G64" s="240">
        <v>7.5740188109060691</v>
      </c>
      <c r="H64" s="240">
        <v>7.7604663525369766</v>
      </c>
      <c r="I64" s="240">
        <v>23.651144579584148</v>
      </c>
      <c r="J64" s="240">
        <v>25.598257860160722</v>
      </c>
      <c r="K64" s="240">
        <v>2.9444453807504933</v>
      </c>
      <c r="L64" s="240">
        <v>-5.668990036653021</v>
      </c>
      <c r="M64" s="240">
        <v>-10.602769804663826</v>
      </c>
      <c r="N64" s="240">
        <v>-15.082796852595914</v>
      </c>
      <c r="O64" s="240">
        <v>-1.3165334974294396</v>
      </c>
      <c r="P64" s="240">
        <v>0.9171472365522515</v>
      </c>
      <c r="Q64" s="240">
        <v>-7.8290298832397358</v>
      </c>
      <c r="R64" s="240">
        <v>-6.5571056695461589</v>
      </c>
      <c r="S64" s="240">
        <v>-5.76998065057448</v>
      </c>
    </row>
    <row r="65" spans="1:19" ht="18" customHeight="1">
      <c r="A65" s="671">
        <v>91</v>
      </c>
      <c r="B65" s="664" t="s">
        <v>363</v>
      </c>
      <c r="C65" s="240">
        <v>24.064765354656537</v>
      </c>
      <c r="D65" s="240">
        <v>10.962012542497291</v>
      </c>
      <c r="E65" s="240">
        <v>-13.398072372555047</v>
      </c>
      <c r="F65" s="240">
        <v>-16.502722430968607</v>
      </c>
      <c r="G65" s="240">
        <v>-29.35752593832953</v>
      </c>
      <c r="H65" s="240">
        <v>-15.055222667589319</v>
      </c>
      <c r="I65" s="240">
        <v>-6.4073867762282077</v>
      </c>
      <c r="J65" s="240">
        <v>-12.919377138361487</v>
      </c>
      <c r="K65" s="240">
        <v>-1.7110804843804783</v>
      </c>
      <c r="L65" s="240">
        <v>-9.9583213561601376</v>
      </c>
      <c r="M65" s="240">
        <v>22.697953155128324</v>
      </c>
      <c r="N65" s="240">
        <v>-16.762896736948697</v>
      </c>
      <c r="O65" s="240">
        <v>-39.605369357675627</v>
      </c>
      <c r="P65" s="240">
        <v>-34.922453945251078</v>
      </c>
      <c r="Q65" s="240">
        <v>-48.050195744719247</v>
      </c>
      <c r="R65" s="240">
        <v>-31.385936754773279</v>
      </c>
      <c r="S65" s="240">
        <v>-10.838095831227557</v>
      </c>
    </row>
    <row r="66" spans="1:19" ht="18" customHeight="1">
      <c r="A66" s="671">
        <v>97</v>
      </c>
      <c r="B66" s="664" t="s">
        <v>385</v>
      </c>
      <c r="C66" s="240">
        <v>-9.8435010642268779</v>
      </c>
      <c r="D66" s="240">
        <v>22.114584042497619</v>
      </c>
      <c r="E66" s="240">
        <v>18.967562332107391</v>
      </c>
      <c r="F66" s="240">
        <v>32.266148283397847</v>
      </c>
      <c r="G66" s="240">
        <v>23.351853801180191</v>
      </c>
      <c r="H66" s="240">
        <v>19.863436552069992</v>
      </c>
      <c r="I66" s="240">
        <v>18.238147958873398</v>
      </c>
      <c r="J66" s="240">
        <v>17.626585545196004</v>
      </c>
      <c r="K66" s="240">
        <v>21.025501540544276</v>
      </c>
      <c r="L66" s="240">
        <v>16.13603992608601</v>
      </c>
      <c r="M66" s="240">
        <v>15.908026707576607</v>
      </c>
      <c r="N66" s="240">
        <v>3.8419087918804884</v>
      </c>
      <c r="O66" s="240">
        <v>0.98853871281414651</v>
      </c>
      <c r="P66" s="240">
        <v>-5.2067454909789816</v>
      </c>
      <c r="Q66" s="240">
        <v>-11.5603753551342</v>
      </c>
      <c r="R66" s="240">
        <v>-2.1168502345993101</v>
      </c>
      <c r="S66" s="240">
        <v>1.4886183223392857</v>
      </c>
    </row>
    <row r="67" spans="1:19" ht="18" customHeight="1">
      <c r="A67" s="672"/>
      <c r="B67" s="666" t="s">
        <v>386</v>
      </c>
      <c r="C67" s="241">
        <v>78.725956116536366</v>
      </c>
      <c r="D67" s="241">
        <v>30.630883307705226</v>
      </c>
      <c r="E67" s="241">
        <v>-18.546060943527841</v>
      </c>
      <c r="F67" s="241">
        <v>20.407209734515863</v>
      </c>
      <c r="G67" s="241">
        <v>-18.430869313157206</v>
      </c>
      <c r="H67" s="241">
        <v>43.284453010656087</v>
      </c>
      <c r="I67" s="241">
        <v>45.534378046151303</v>
      </c>
      <c r="J67" s="241">
        <v>14.808712922798129</v>
      </c>
      <c r="K67" s="241">
        <v>-37.306024869486329</v>
      </c>
      <c r="L67" s="241">
        <v>-40.647502431761765</v>
      </c>
      <c r="M67" s="241">
        <v>10.930575811874533</v>
      </c>
      <c r="N67" s="241">
        <v>-11.637092709012165</v>
      </c>
      <c r="O67" s="241">
        <v>76.747926066591248</v>
      </c>
      <c r="P67" s="241">
        <v>-3.7197193315753885</v>
      </c>
      <c r="Q67" s="241">
        <v>-33.517916423148222</v>
      </c>
      <c r="R67" s="241">
        <v>-20.958443637872037</v>
      </c>
      <c r="S67" s="241">
        <v>16.933495759558383</v>
      </c>
    </row>
    <row r="68" spans="1:19" ht="18" customHeight="1">
      <c r="A68" s="236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</row>
    <row r="69" spans="1:19" ht="18" customHeight="1">
      <c r="A69" s="236"/>
      <c r="B69" s="667" t="s">
        <v>89</v>
      </c>
      <c r="C69" s="243">
        <v>11.37513908807497</v>
      </c>
      <c r="D69" s="243">
        <v>7.1564050793223588</v>
      </c>
      <c r="E69" s="243">
        <v>-0.50838241580988264</v>
      </c>
      <c r="F69" s="243">
        <v>7.6912682648487385</v>
      </c>
      <c r="G69" s="243">
        <v>3.7162249963118343</v>
      </c>
      <c r="H69" s="243">
        <v>7.0875718238156082</v>
      </c>
      <c r="I69" s="243">
        <v>-9.512793619749683</v>
      </c>
      <c r="J69" s="243">
        <v>-10.003495529914941</v>
      </c>
      <c r="K69" s="243">
        <v>-14.815781677326466</v>
      </c>
      <c r="L69" s="243">
        <v>-14.751066243068756</v>
      </c>
      <c r="M69" s="243">
        <v>12.876564720005756</v>
      </c>
      <c r="N69" s="243">
        <v>11.388064361451523</v>
      </c>
      <c r="O69" s="243">
        <v>15.947022851341819</v>
      </c>
      <c r="P69" s="243">
        <v>11.600001942121052</v>
      </c>
      <c r="Q69" s="243">
        <v>0.32645374109032677</v>
      </c>
      <c r="R69" s="243">
        <v>2.6587778738074164E-2</v>
      </c>
      <c r="S69" s="243">
        <v>2.1606415873773654</v>
      </c>
    </row>
    <row r="71" spans="1:19">
      <c r="A71" s="214" t="s">
        <v>435</v>
      </c>
    </row>
    <row r="72" spans="1:19">
      <c r="A72" s="213" t="s">
        <v>395</v>
      </c>
    </row>
  </sheetData>
  <mergeCells count="2">
    <mergeCell ref="A1:S1"/>
    <mergeCell ref="A37:S37"/>
  </mergeCells>
  <printOptions horizontalCentered="1" verticalCentered="1"/>
  <pageMargins left="0" right="0" top="0.98425196850393704" bottom="0.39370078740157483" header="0" footer="0"/>
  <pageSetup paperSize="9" scale="67" firstPageNumber="15" fitToWidth="0" fitToHeight="2" orientation="landscape" useFirstPageNumber="1" r:id="rId1"/>
  <headerFooter>
    <oddHeader>&amp;L&amp;G&amp;R&amp;G</oddHeader>
    <oddFooter xml:space="preserve">&amp;C&amp;"Arial Black,Normal"&amp;12&amp;K03+000&amp;P&amp;R&amp;"Arial Black,Gras"&amp;14&amp;K03+000Janvier 2024 | N°53&amp;G       </oddFooter>
  </headerFooter>
  <rowBreaks count="1" manualBreakCount="1">
    <brk id="36" max="16383" man="1"/>
  </rowBreaks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>
    <tabColor rgb="FF00B0F0"/>
  </sheetPr>
  <dimension ref="A1:M65"/>
  <sheetViews>
    <sheetView zoomScale="90" zoomScaleNormal="90" zoomScaleSheetLayoutView="70" zoomScalePageLayoutView="70" workbookViewId="0">
      <selection activeCell="C10" sqref="C10"/>
    </sheetView>
  </sheetViews>
  <sheetFormatPr baseColWidth="10" defaultColWidth="5" defaultRowHeight="12.75"/>
  <cols>
    <col min="1" max="1" width="7.28515625" style="249" customWidth="1"/>
    <col min="2" max="2" width="44.7109375" style="249" customWidth="1"/>
    <col min="3" max="6" width="12.7109375" style="249" customWidth="1"/>
    <col min="7" max="7" width="14.7109375" style="249" customWidth="1"/>
    <col min="8" max="8" width="5.7109375" style="249" bestFit="1" customWidth="1"/>
    <col min="9" max="9" width="7.5703125" style="249" customWidth="1"/>
    <col min="10" max="10" width="7.5703125" style="249" bestFit="1" customWidth="1"/>
    <col min="11" max="11" width="6.7109375" style="249" bestFit="1" customWidth="1"/>
    <col min="12" max="12" width="7.28515625" style="249" customWidth="1"/>
    <col min="13" max="13" width="6.42578125" style="249" customWidth="1"/>
    <col min="14" max="16384" width="5" style="249"/>
  </cols>
  <sheetData>
    <row r="1" spans="1:13" ht="25.5" customHeight="1" thickBot="1">
      <c r="A1" s="804" t="s">
        <v>397</v>
      </c>
      <c r="B1" s="804"/>
      <c r="C1" s="804"/>
      <c r="D1" s="804"/>
      <c r="E1" s="804"/>
      <c r="F1" s="804"/>
      <c r="G1" s="244"/>
    </row>
    <row r="2" spans="1:13" ht="21" customHeight="1" thickBot="1">
      <c r="A2" s="250" t="s">
        <v>286</v>
      </c>
      <c r="B2" s="251" t="s">
        <v>284</v>
      </c>
      <c r="C2" s="245">
        <v>40547</v>
      </c>
      <c r="D2" s="245">
        <v>40913</v>
      </c>
      <c r="E2" s="245">
        <v>41279</v>
      </c>
      <c r="F2" s="245">
        <v>41645</v>
      </c>
      <c r="G2" s="252"/>
    </row>
    <row r="3" spans="1:13">
      <c r="A3" s="253"/>
      <c r="B3" s="254"/>
      <c r="C3" s="255" t="s">
        <v>288</v>
      </c>
      <c r="D3" s="256" t="s">
        <v>288</v>
      </c>
      <c r="E3" s="256" t="s">
        <v>288</v>
      </c>
      <c r="F3" s="256" t="s">
        <v>288</v>
      </c>
    </row>
    <row r="4" spans="1:13" ht="25.5">
      <c r="A4" s="257">
        <v>15</v>
      </c>
      <c r="B4" s="246" t="s">
        <v>278</v>
      </c>
      <c r="C4" s="258">
        <v>12.6</v>
      </c>
      <c r="D4" s="256">
        <v>16</v>
      </c>
      <c r="E4" s="256">
        <v>28.6</v>
      </c>
      <c r="F4" s="256">
        <v>45.9</v>
      </c>
    </row>
    <row r="5" spans="1:13">
      <c r="A5" s="257">
        <v>16</v>
      </c>
      <c r="B5" s="247" t="s">
        <v>270</v>
      </c>
      <c r="C5" s="258">
        <v>12.7</v>
      </c>
      <c r="D5" s="256">
        <v>16.100000000000001</v>
      </c>
      <c r="E5" s="256">
        <v>8.1999999999999993</v>
      </c>
      <c r="F5" s="256">
        <v>5.7</v>
      </c>
      <c r="G5" s="259"/>
      <c r="I5" s="260"/>
    </row>
    <row r="6" spans="1:13">
      <c r="A6" s="257">
        <v>17</v>
      </c>
      <c r="B6" s="247" t="s">
        <v>271</v>
      </c>
      <c r="C6" s="258">
        <v>32.9</v>
      </c>
      <c r="D6" s="256">
        <v>17.5</v>
      </c>
      <c r="E6" s="256">
        <v>24.2</v>
      </c>
      <c r="F6" s="256">
        <v>7.1</v>
      </c>
      <c r="G6" s="259"/>
    </row>
    <row r="7" spans="1:13">
      <c r="A7" s="257">
        <v>18</v>
      </c>
      <c r="B7" s="247" t="s">
        <v>334</v>
      </c>
      <c r="C7" s="258">
        <v>11.8</v>
      </c>
      <c r="D7" s="256">
        <v>14.3</v>
      </c>
      <c r="E7" s="256">
        <v>14.3</v>
      </c>
      <c r="F7" s="256">
        <v>21.6</v>
      </c>
      <c r="G7" s="259"/>
    </row>
    <row r="8" spans="1:13">
      <c r="A8" s="257">
        <v>19</v>
      </c>
      <c r="B8" s="247" t="s">
        <v>272</v>
      </c>
      <c r="C8" s="258">
        <v>1.4</v>
      </c>
      <c r="D8" s="256">
        <v>1.6</v>
      </c>
      <c r="E8" s="256">
        <v>1.7</v>
      </c>
      <c r="F8" s="256">
        <v>0.7</v>
      </c>
      <c r="G8" s="261"/>
    </row>
    <row r="9" spans="1:13">
      <c r="A9" s="257">
        <v>20</v>
      </c>
      <c r="B9" s="247" t="s">
        <v>273</v>
      </c>
      <c r="C9" s="258">
        <v>0</v>
      </c>
      <c r="D9" s="256">
        <v>0.1</v>
      </c>
      <c r="E9" s="256">
        <v>2.5</v>
      </c>
      <c r="F9" s="256">
        <v>0.1</v>
      </c>
      <c r="G9" s="262"/>
      <c r="I9" s="263"/>
      <c r="J9" s="263"/>
    </row>
    <row r="10" spans="1:13" ht="25.5">
      <c r="A10" s="257">
        <v>21</v>
      </c>
      <c r="B10" s="246" t="s">
        <v>279</v>
      </c>
      <c r="C10" s="258">
        <v>0.2</v>
      </c>
      <c r="D10" s="256">
        <v>0.4</v>
      </c>
      <c r="E10" s="256">
        <v>0</v>
      </c>
      <c r="F10" s="256">
        <v>0</v>
      </c>
      <c r="G10" s="262"/>
    </row>
    <row r="11" spans="1:13" ht="25.5">
      <c r="A11" s="257">
        <v>22</v>
      </c>
      <c r="B11" s="246" t="s">
        <v>280</v>
      </c>
      <c r="C11" s="258">
        <v>0.2</v>
      </c>
      <c r="D11" s="256">
        <v>0.2</v>
      </c>
      <c r="E11" s="256">
        <v>0</v>
      </c>
      <c r="F11" s="256">
        <v>0.1</v>
      </c>
      <c r="G11" s="259"/>
      <c r="I11" s="264"/>
      <c r="J11" s="264"/>
      <c r="K11" s="264"/>
      <c r="L11" s="264"/>
      <c r="M11" s="264"/>
    </row>
    <row r="12" spans="1:13" ht="25.5">
      <c r="A12" s="257">
        <v>24</v>
      </c>
      <c r="B12" s="246" t="s">
        <v>282</v>
      </c>
      <c r="C12" s="258">
        <v>5.7</v>
      </c>
      <c r="D12" s="256">
        <v>3.4</v>
      </c>
      <c r="E12" s="256">
        <v>3.2</v>
      </c>
      <c r="F12" s="256">
        <v>3.1</v>
      </c>
      <c r="G12" s="259"/>
      <c r="I12" s="263"/>
      <c r="J12" s="263"/>
      <c r="K12" s="263"/>
      <c r="L12" s="263"/>
      <c r="M12" s="265"/>
    </row>
    <row r="13" spans="1:13" ht="25.5">
      <c r="A13" s="257">
        <v>25</v>
      </c>
      <c r="B13" s="246" t="s">
        <v>281</v>
      </c>
      <c r="C13" s="258">
        <v>0.7</v>
      </c>
      <c r="D13" s="256">
        <v>1.1000000000000001</v>
      </c>
      <c r="E13" s="256">
        <v>0.8</v>
      </c>
      <c r="F13" s="256">
        <v>0.5</v>
      </c>
      <c r="G13" s="259"/>
      <c r="I13" s="263"/>
      <c r="J13" s="263"/>
      <c r="K13" s="263"/>
      <c r="L13" s="263"/>
      <c r="M13" s="265"/>
    </row>
    <row r="14" spans="1:13">
      <c r="A14" s="257">
        <v>26</v>
      </c>
      <c r="B14" s="247" t="s">
        <v>274</v>
      </c>
      <c r="C14" s="258">
        <v>19.3</v>
      </c>
      <c r="D14" s="256">
        <v>24.4</v>
      </c>
      <c r="E14" s="256">
        <v>15.9</v>
      </c>
      <c r="F14" s="256">
        <v>10.7</v>
      </c>
      <c r="G14" s="259"/>
      <c r="I14" s="263"/>
      <c r="J14" s="263"/>
      <c r="K14" s="263"/>
      <c r="L14" s="263"/>
      <c r="M14" s="265"/>
    </row>
    <row r="15" spans="1:13">
      <c r="A15" s="257">
        <v>28</v>
      </c>
      <c r="B15" s="247" t="s">
        <v>275</v>
      </c>
      <c r="C15" s="258">
        <v>0.4</v>
      </c>
      <c r="D15" s="256">
        <v>2.4</v>
      </c>
      <c r="E15" s="256">
        <v>0.5</v>
      </c>
      <c r="F15" s="256">
        <v>3</v>
      </c>
      <c r="G15" s="259"/>
    </row>
    <row r="16" spans="1:13" ht="25.5">
      <c r="A16" s="257">
        <v>33</v>
      </c>
      <c r="B16" s="246" t="s">
        <v>283</v>
      </c>
      <c r="C16" s="258">
        <v>0.1</v>
      </c>
      <c r="D16" s="256">
        <v>0.2</v>
      </c>
      <c r="E16" s="256">
        <v>0.1</v>
      </c>
      <c r="F16" s="256">
        <v>0</v>
      </c>
      <c r="G16" s="259"/>
    </row>
    <row r="17" spans="1:7">
      <c r="A17" s="257">
        <v>36</v>
      </c>
      <c r="B17" s="247" t="s">
        <v>276</v>
      </c>
      <c r="C17" s="258">
        <v>1.6</v>
      </c>
      <c r="D17" s="256">
        <v>1.9</v>
      </c>
      <c r="E17" s="256">
        <v>0.1</v>
      </c>
      <c r="F17" s="256">
        <v>0</v>
      </c>
      <c r="G17" s="259"/>
    </row>
    <row r="18" spans="1:7">
      <c r="A18" s="257">
        <v>37</v>
      </c>
      <c r="B18" s="247" t="s">
        <v>277</v>
      </c>
      <c r="C18" s="258">
        <v>0.3</v>
      </c>
      <c r="D18" s="256">
        <v>0.3</v>
      </c>
      <c r="E18" s="256">
        <v>0</v>
      </c>
      <c r="F18" s="256">
        <v>0</v>
      </c>
      <c r="G18" s="259"/>
    </row>
    <row r="19" spans="1:7">
      <c r="A19" s="266"/>
      <c r="B19" s="247"/>
      <c r="C19" s="267"/>
      <c r="D19" s="267"/>
      <c r="E19" s="267"/>
      <c r="F19" s="268"/>
      <c r="G19" s="259"/>
    </row>
    <row r="20" spans="1:7">
      <c r="A20" s="269"/>
      <c r="B20" s="270" t="s">
        <v>195</v>
      </c>
      <c r="C20" s="271">
        <v>100</v>
      </c>
      <c r="D20" s="271">
        <v>100</v>
      </c>
      <c r="E20" s="271">
        <v>100</v>
      </c>
      <c r="F20" s="272">
        <v>100</v>
      </c>
      <c r="G20" s="259"/>
    </row>
    <row r="21" spans="1:7" ht="13.5" thickBot="1">
      <c r="A21" s="273"/>
      <c r="B21" s="274"/>
      <c r="C21" s="275"/>
      <c r="D21" s="275"/>
      <c r="E21" s="275"/>
      <c r="F21" s="276"/>
      <c r="G21" s="259"/>
    </row>
    <row r="22" spans="1:7" ht="18" customHeight="1">
      <c r="B22" s="33" t="s">
        <v>401</v>
      </c>
      <c r="C22" s="259"/>
      <c r="D22" s="259"/>
      <c r="E22" s="277" t="s">
        <v>288</v>
      </c>
      <c r="F22" s="259"/>
      <c r="G22" s="259"/>
    </row>
    <row r="23" spans="1:7" ht="18" customHeight="1">
      <c r="B23" s="33"/>
      <c r="C23" s="259"/>
      <c r="D23" s="259"/>
      <c r="E23" s="277"/>
      <c r="F23" s="259"/>
      <c r="G23" s="259"/>
    </row>
    <row r="24" spans="1:7">
      <c r="A24" s="812"/>
      <c r="B24" s="812"/>
      <c r="C24" s="812"/>
      <c r="D24" s="812"/>
      <c r="E24" s="812"/>
      <c r="F24" s="812"/>
      <c r="G24" s="262"/>
    </row>
    <row r="64" ht="18" customHeight="1"/>
    <row r="65" hidden="1"/>
  </sheetData>
  <mergeCells count="2">
    <mergeCell ref="A1:F1"/>
    <mergeCell ref="A24:F24"/>
  </mergeCells>
  <printOptions horizontalCentered="1" verticalCentered="1"/>
  <pageMargins left="0" right="0" top="0.98425196850393704" bottom="0.39370078740157483" header="0" footer="0"/>
  <pageSetup paperSize="9" scale="85" firstPageNumber="17" orientation="portrait" useFirstPageNumber="1" r:id="rId1"/>
  <headerFooter>
    <oddHeader>&amp;L&amp;G&amp;R&amp;G</oddHeader>
    <oddFooter xml:space="preserve">&amp;C&amp;"Arial Black,Normal"&amp;12&amp;K03+000&amp;P&amp;R&amp;"Arial Black,Gras"&amp;14&amp;K03+000Janvier 2024 | N°53&amp;G       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30"/>
  <sheetViews>
    <sheetView workbookViewId="0">
      <selection activeCell="K17" sqref="K17"/>
    </sheetView>
  </sheetViews>
  <sheetFormatPr baseColWidth="10" defaultColWidth="8.7109375" defaultRowHeight="12.75"/>
  <cols>
    <col min="1" max="1" width="4.28515625" style="249" customWidth="1"/>
    <col min="2" max="2" width="37.28515625" style="249" customWidth="1"/>
    <col min="3" max="14" width="7.5703125" style="249" customWidth="1"/>
    <col min="15" max="15" width="10.28515625" style="249" customWidth="1"/>
    <col min="16" max="16" width="14.7109375" style="249" customWidth="1"/>
    <col min="17" max="16384" width="8.7109375" style="249"/>
  </cols>
  <sheetData>
    <row r="1" spans="1:16" ht="16.5" thickBot="1">
      <c r="A1" s="813" t="s">
        <v>398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244"/>
      <c r="P1" s="278"/>
    </row>
    <row r="2" spans="1:16" ht="13.5" thickBot="1">
      <c r="A2" s="814" t="s">
        <v>287</v>
      </c>
      <c r="B2" s="815"/>
      <c r="C2" s="814">
        <v>2018</v>
      </c>
      <c r="D2" s="815"/>
      <c r="E2" s="815"/>
      <c r="F2" s="816"/>
      <c r="G2" s="814">
        <v>2019</v>
      </c>
      <c r="H2" s="815"/>
      <c r="I2" s="815"/>
      <c r="J2" s="816"/>
      <c r="K2" s="815">
        <v>2020</v>
      </c>
      <c r="L2" s="815"/>
      <c r="M2" s="815"/>
      <c r="N2" s="816"/>
      <c r="O2" s="783"/>
      <c r="P2" s="244"/>
    </row>
    <row r="3" spans="1:16" ht="13.5" thickBot="1">
      <c r="A3" s="250" t="s">
        <v>286</v>
      </c>
      <c r="B3" s="251" t="s">
        <v>284</v>
      </c>
      <c r="C3" s="784" t="s">
        <v>497</v>
      </c>
      <c r="D3" s="784" t="s">
        <v>498</v>
      </c>
      <c r="E3" s="784" t="s">
        <v>499</v>
      </c>
      <c r="F3" s="784" t="s">
        <v>500</v>
      </c>
      <c r="G3" s="784" t="s">
        <v>497</v>
      </c>
      <c r="H3" s="784" t="s">
        <v>498</v>
      </c>
      <c r="I3" s="784" t="s">
        <v>499</v>
      </c>
      <c r="J3" s="784" t="s">
        <v>500</v>
      </c>
      <c r="K3" s="784" t="s">
        <v>497</v>
      </c>
      <c r="L3" s="784" t="s">
        <v>498</v>
      </c>
      <c r="M3" s="784" t="s">
        <v>499</v>
      </c>
      <c r="N3" s="784" t="s">
        <v>500</v>
      </c>
      <c r="O3" s="785"/>
      <c r="P3" s="252"/>
    </row>
    <row r="4" spans="1:16">
      <c r="A4" s="253"/>
      <c r="B4" s="254"/>
      <c r="C4" s="279"/>
      <c r="D4" s="786"/>
      <c r="E4" s="786"/>
      <c r="F4" s="280"/>
      <c r="G4" s="279"/>
      <c r="H4" s="786"/>
      <c r="I4" s="786"/>
      <c r="J4" s="280"/>
      <c r="K4" s="281"/>
      <c r="L4" s="787"/>
      <c r="M4" s="787"/>
      <c r="N4" s="282"/>
      <c r="O4" s="788"/>
    </row>
    <row r="5" spans="1:16">
      <c r="A5" s="257" t="s">
        <v>501</v>
      </c>
      <c r="B5" s="246" t="s">
        <v>502</v>
      </c>
      <c r="C5" s="283">
        <v>91.166469573974609</v>
      </c>
      <c r="D5" s="789">
        <v>108.77464771270752</v>
      </c>
      <c r="E5" s="789">
        <v>94.999411582946777</v>
      </c>
      <c r="F5" s="256">
        <v>98.214327812194824</v>
      </c>
      <c r="G5" s="283">
        <v>94.118315696716309</v>
      </c>
      <c r="H5" s="789">
        <v>94.03650951385498</v>
      </c>
      <c r="I5" s="789">
        <v>99.502174377441406</v>
      </c>
      <c r="J5" s="256">
        <v>94.660151481628418</v>
      </c>
      <c r="K5" s="283">
        <v>105.7099084854126</v>
      </c>
      <c r="L5" s="789">
        <v>36.530227661132812</v>
      </c>
      <c r="M5" s="789">
        <v>21.273646682500839</v>
      </c>
      <c r="N5" s="256">
        <v>13.390956341580022</v>
      </c>
      <c r="O5" s="789"/>
    </row>
    <row r="6" spans="1:16">
      <c r="A6" s="257" t="s">
        <v>503</v>
      </c>
      <c r="B6" s="246" t="s">
        <v>504</v>
      </c>
      <c r="C6" s="283">
        <v>110.60710971802473</v>
      </c>
      <c r="D6" s="789">
        <v>108.65787130594254</v>
      </c>
      <c r="E6" s="789">
        <v>88.144047111272812</v>
      </c>
      <c r="F6" s="256">
        <v>101.78879813104868</v>
      </c>
      <c r="G6" s="283">
        <v>91.305211059749126</v>
      </c>
      <c r="H6" s="789">
        <v>88.163107864558697</v>
      </c>
      <c r="I6" s="789">
        <v>90.500397570431232</v>
      </c>
      <c r="J6" s="256">
        <v>104.47104333341122</v>
      </c>
      <c r="K6" s="283">
        <v>98.219342526048422</v>
      </c>
      <c r="L6" s="789">
        <v>101.82779126241803</v>
      </c>
      <c r="M6" s="789">
        <v>108.73114565014839</v>
      </c>
      <c r="N6" s="256">
        <v>107.68414537608624</v>
      </c>
      <c r="O6" s="789"/>
      <c r="P6" s="259"/>
    </row>
    <row r="7" spans="1:16">
      <c r="A7" s="257" t="s">
        <v>505</v>
      </c>
      <c r="B7" s="246" t="s">
        <v>506</v>
      </c>
      <c r="C7" s="283">
        <v>107.34539871581364</v>
      </c>
      <c r="D7" s="789">
        <v>109.72587550480966</v>
      </c>
      <c r="E7" s="789">
        <v>104.17847063370573</v>
      </c>
      <c r="F7" s="256">
        <v>110.87023068581766</v>
      </c>
      <c r="G7" s="283">
        <v>98.218070058414014</v>
      </c>
      <c r="H7" s="789">
        <v>100.37620427296497</v>
      </c>
      <c r="I7" s="789">
        <v>90.904679861254408</v>
      </c>
      <c r="J7" s="256">
        <v>93.336078391643241</v>
      </c>
      <c r="K7" s="283">
        <v>90.398791325103957</v>
      </c>
      <c r="L7" s="789">
        <v>68.199132779904176</v>
      </c>
      <c r="M7" s="789">
        <v>57.017824146256316</v>
      </c>
      <c r="N7" s="256">
        <v>59.694283834018279</v>
      </c>
      <c r="O7" s="789"/>
      <c r="P7" s="259"/>
    </row>
    <row r="8" spans="1:16">
      <c r="A8" s="257" t="s">
        <v>507</v>
      </c>
      <c r="B8" s="246" t="s">
        <v>508</v>
      </c>
      <c r="C8" s="283">
        <v>94.074328433722258</v>
      </c>
      <c r="D8" s="789">
        <v>94.101301208138466</v>
      </c>
      <c r="E8" s="789">
        <v>92.531529814004898</v>
      </c>
      <c r="F8" s="256">
        <v>92.288768574595451</v>
      </c>
      <c r="G8" s="283">
        <v>97.969117999076843</v>
      </c>
      <c r="H8" s="789">
        <v>103.64989549666643</v>
      </c>
      <c r="I8" s="789">
        <v>110.83727234974504</v>
      </c>
      <c r="J8" s="256">
        <v>117.03248806297779</v>
      </c>
      <c r="K8" s="283">
        <v>95.13859586790204</v>
      </c>
      <c r="L8" s="789">
        <v>60.779438089579344</v>
      </c>
      <c r="M8" s="789">
        <v>68.63340213149786</v>
      </c>
      <c r="N8" s="256">
        <v>92.555698927491903</v>
      </c>
      <c r="O8" s="789"/>
      <c r="P8" s="259"/>
    </row>
    <row r="9" spans="1:16">
      <c r="A9" s="257" t="s">
        <v>509</v>
      </c>
      <c r="B9" s="246" t="s">
        <v>510</v>
      </c>
      <c r="C9" s="283">
        <v>76.662743332562968</v>
      </c>
      <c r="D9" s="789">
        <v>110.95404842286371</v>
      </c>
      <c r="E9" s="789">
        <v>89.456186745752348</v>
      </c>
      <c r="F9" s="256">
        <v>104.08257371606305</v>
      </c>
      <c r="G9" s="283">
        <v>75.342282702447847</v>
      </c>
      <c r="H9" s="789">
        <v>91.339795601554215</v>
      </c>
      <c r="I9" s="789">
        <v>93.571163987973705</v>
      </c>
      <c r="J9" s="256">
        <v>101.02265101997182</v>
      </c>
      <c r="K9" s="283">
        <v>83.615370446583256</v>
      </c>
      <c r="L9" s="789">
        <v>69.255396833643317</v>
      </c>
      <c r="M9" s="789">
        <v>86.322532608173788</v>
      </c>
      <c r="N9" s="256">
        <v>106.66148077079561</v>
      </c>
      <c r="O9" s="789"/>
      <c r="P9" s="261"/>
    </row>
    <row r="10" spans="1:16">
      <c r="A10" s="257" t="s">
        <v>511</v>
      </c>
      <c r="B10" s="246" t="s">
        <v>512</v>
      </c>
      <c r="C10" s="283">
        <v>96.638926726067439</v>
      </c>
      <c r="D10" s="789">
        <v>94.984705977345584</v>
      </c>
      <c r="E10" s="789">
        <v>102.20950694952626</v>
      </c>
      <c r="F10" s="256">
        <v>107.0267114713788</v>
      </c>
      <c r="G10" s="283">
        <v>102.560361770913</v>
      </c>
      <c r="H10" s="789">
        <v>95.252833125996403</v>
      </c>
      <c r="I10" s="789">
        <v>92.36017058591824</v>
      </c>
      <c r="J10" s="256">
        <v>105.89988911624459</v>
      </c>
      <c r="K10" s="283">
        <v>69.475089025101624</v>
      </c>
      <c r="L10" s="789">
        <v>60.186037860810757</v>
      </c>
      <c r="M10" s="789">
        <v>64.946768822730519</v>
      </c>
      <c r="N10" s="256">
        <v>72.997263179509901</v>
      </c>
      <c r="O10" s="789"/>
      <c r="P10" s="262"/>
    </row>
    <row r="11" spans="1:16">
      <c r="A11" s="257" t="s">
        <v>513</v>
      </c>
      <c r="B11" s="246" t="s">
        <v>514</v>
      </c>
      <c r="C11" s="283">
        <v>108.59683227539062</v>
      </c>
      <c r="D11" s="789">
        <v>100.3546040058136</v>
      </c>
      <c r="E11" s="789">
        <v>106.36193537712097</v>
      </c>
      <c r="F11" s="256">
        <v>108.000164270401</v>
      </c>
      <c r="G11" s="283">
        <v>115.73024296760559</v>
      </c>
      <c r="H11" s="789">
        <v>118.98560643196106</v>
      </c>
      <c r="I11" s="789">
        <v>103.83791971206665</v>
      </c>
      <c r="J11" s="256">
        <v>106.18006992340088</v>
      </c>
      <c r="K11" s="283">
        <v>107.14875769615173</v>
      </c>
      <c r="L11" s="789">
        <v>102.88026447594166</v>
      </c>
      <c r="M11" s="789">
        <v>59.33386541903019</v>
      </c>
      <c r="N11" s="256">
        <v>104.45564866065979</v>
      </c>
      <c r="O11" s="789"/>
      <c r="P11" s="262"/>
    </row>
    <row r="12" spans="1:16" ht="25.5">
      <c r="A12" s="257" t="s">
        <v>515</v>
      </c>
      <c r="B12" s="246" t="s">
        <v>516</v>
      </c>
      <c r="C12" s="283">
        <v>95.08192203938961</v>
      </c>
      <c r="D12" s="789">
        <v>88.142609462141991</v>
      </c>
      <c r="E12" s="789">
        <v>82.690289780497551</v>
      </c>
      <c r="F12" s="256">
        <v>105.60370919853449</v>
      </c>
      <c r="G12" s="283">
        <v>99.441606506705284</v>
      </c>
      <c r="H12" s="789">
        <v>101.97187422215939</v>
      </c>
      <c r="I12" s="789">
        <v>110.28454396128654</v>
      </c>
      <c r="J12" s="256">
        <v>117.50658796727657</v>
      </c>
      <c r="K12" s="283">
        <v>78.977999702095985</v>
      </c>
      <c r="L12" s="789">
        <v>73.497307598590851</v>
      </c>
      <c r="M12" s="789">
        <v>93.527993023395538</v>
      </c>
      <c r="N12" s="256">
        <v>80.565359696745872</v>
      </c>
      <c r="O12" s="789"/>
      <c r="P12" s="259"/>
    </row>
    <row r="13" spans="1:16">
      <c r="A13" s="257" t="s">
        <v>517</v>
      </c>
      <c r="B13" s="246" t="s">
        <v>518</v>
      </c>
      <c r="C13" s="283">
        <v>99.031490325927734</v>
      </c>
      <c r="D13" s="789">
        <v>145.48937225341797</v>
      </c>
      <c r="E13" s="789">
        <v>122.97821044921875</v>
      </c>
      <c r="F13" s="256">
        <v>139.82708740234375</v>
      </c>
      <c r="G13" s="283">
        <v>79.537883758544922</v>
      </c>
      <c r="H13" s="789">
        <v>114.17781829833984</v>
      </c>
      <c r="I13" s="789">
        <v>84.871101379394531</v>
      </c>
      <c r="J13" s="256">
        <v>120.97225189208984</v>
      </c>
      <c r="K13" s="283">
        <v>84.034049987792969</v>
      </c>
      <c r="L13" s="789">
        <v>52.256616592407227</v>
      </c>
      <c r="M13" s="789">
        <v>67.13520622253418</v>
      </c>
      <c r="N13" s="256">
        <v>69.522968292236328</v>
      </c>
      <c r="O13" s="789"/>
      <c r="P13" s="259"/>
    </row>
    <row r="14" spans="1:16" ht="25.5">
      <c r="A14" s="257" t="s">
        <v>519</v>
      </c>
      <c r="B14" s="246" t="s">
        <v>520</v>
      </c>
      <c r="C14" s="283">
        <v>97.787396669387817</v>
      </c>
      <c r="D14" s="789">
        <v>104.33469319343567</v>
      </c>
      <c r="E14" s="789">
        <v>119.01273965835571</v>
      </c>
      <c r="F14" s="256">
        <v>126.90933036804199</v>
      </c>
      <c r="G14" s="283">
        <v>89.475027561187744</v>
      </c>
      <c r="H14" s="789">
        <v>100.72989583015442</v>
      </c>
      <c r="I14" s="789">
        <v>108.78177762031555</v>
      </c>
      <c r="J14" s="256">
        <v>102.20516157150269</v>
      </c>
      <c r="K14" s="283">
        <v>82.875901460647583</v>
      </c>
      <c r="L14" s="789">
        <v>62.674422860145569</v>
      </c>
      <c r="M14" s="789">
        <v>44.987149178981781</v>
      </c>
      <c r="N14" s="256">
        <v>83.630881547927856</v>
      </c>
      <c r="O14" s="789"/>
      <c r="P14" s="259"/>
    </row>
    <row r="15" spans="1:16" ht="25.5">
      <c r="A15" s="257" t="s">
        <v>521</v>
      </c>
      <c r="B15" s="246" t="s">
        <v>522</v>
      </c>
      <c r="C15" s="283">
        <v>103.72566223144531</v>
      </c>
      <c r="D15" s="789">
        <v>92.313301086425781</v>
      </c>
      <c r="E15" s="789">
        <v>86.163307189941406</v>
      </c>
      <c r="F15" s="256">
        <v>100.74576568603516</v>
      </c>
      <c r="G15" s="283">
        <v>128.72846984863281</v>
      </c>
      <c r="H15" s="789">
        <v>109.39073944091797</v>
      </c>
      <c r="I15" s="789">
        <v>122.88742065429687</v>
      </c>
      <c r="J15" s="256">
        <v>134.67549133300781</v>
      </c>
      <c r="K15" s="283">
        <v>121.9725341796875</v>
      </c>
      <c r="L15" s="789">
        <v>111.32428741455078</v>
      </c>
      <c r="M15" s="789">
        <v>117.73461151123047</v>
      </c>
      <c r="N15" s="256">
        <v>138.23748779296875</v>
      </c>
      <c r="O15" s="789"/>
      <c r="P15" s="259"/>
    </row>
    <row r="16" spans="1:16">
      <c r="A16" s="257" t="s">
        <v>523</v>
      </c>
      <c r="B16" s="246" t="s">
        <v>524</v>
      </c>
      <c r="C16" s="283">
        <v>86.462219953536987</v>
      </c>
      <c r="D16" s="789">
        <v>111.2879293859005</v>
      </c>
      <c r="E16" s="789">
        <v>91.683089107275009</v>
      </c>
      <c r="F16" s="256">
        <v>117.49955067038536</v>
      </c>
      <c r="G16" s="283">
        <v>102.1880019903183</v>
      </c>
      <c r="H16" s="789">
        <v>135.50825268030167</v>
      </c>
      <c r="I16" s="789">
        <v>96.49908435344696</v>
      </c>
      <c r="J16" s="256">
        <v>130.03526544570923</v>
      </c>
      <c r="K16" s="283">
        <v>109.81951308250427</v>
      </c>
      <c r="L16" s="789">
        <v>130.78592300415039</v>
      </c>
      <c r="M16" s="789">
        <v>100.95162665843964</v>
      </c>
      <c r="N16" s="256">
        <v>141.98433572053909</v>
      </c>
      <c r="O16" s="789"/>
      <c r="P16" s="259"/>
    </row>
    <row r="17" spans="1:16" ht="25.5">
      <c r="A17" s="257" t="s">
        <v>525</v>
      </c>
      <c r="B17" s="246" t="s">
        <v>526</v>
      </c>
      <c r="C17" s="283">
        <v>74.314722741022706</v>
      </c>
      <c r="D17" s="789">
        <v>121.75381656643003</v>
      </c>
      <c r="E17" s="789">
        <v>118.32904985919595</v>
      </c>
      <c r="F17" s="256">
        <v>138.04580662213266</v>
      </c>
      <c r="G17" s="283">
        <v>85.377690461464226</v>
      </c>
      <c r="H17" s="789">
        <v>95.985725938342512</v>
      </c>
      <c r="I17" s="789">
        <v>102.82271300815046</v>
      </c>
      <c r="J17" s="256">
        <v>96.563425934873521</v>
      </c>
      <c r="K17" s="283">
        <v>64.01722760903067</v>
      </c>
      <c r="L17" s="789">
        <v>76.430785713688238</v>
      </c>
      <c r="M17" s="789">
        <v>103.2117670684529</v>
      </c>
      <c r="N17" s="256">
        <v>107.39567802878446</v>
      </c>
      <c r="O17" s="789"/>
      <c r="P17" s="259"/>
    </row>
    <row r="18" spans="1:16" ht="33.75" customHeight="1">
      <c r="A18" s="257" t="s">
        <v>527</v>
      </c>
      <c r="B18" s="246" t="s">
        <v>528</v>
      </c>
      <c r="C18" s="283">
        <v>80.657929301261902</v>
      </c>
      <c r="D18" s="789">
        <v>99.800212144851685</v>
      </c>
      <c r="E18" s="789">
        <v>113.2778332233429</v>
      </c>
      <c r="F18" s="256">
        <v>111.07670068740845</v>
      </c>
      <c r="G18" s="283">
        <v>90.537205576896667</v>
      </c>
      <c r="H18" s="789">
        <v>100.12335228919983</v>
      </c>
      <c r="I18" s="789">
        <v>120.75332260131836</v>
      </c>
      <c r="J18" s="256">
        <v>115.60620260238647</v>
      </c>
      <c r="K18" s="283">
        <v>91.847072839736938</v>
      </c>
      <c r="L18" s="789">
        <v>98.005892038345337</v>
      </c>
      <c r="M18" s="789">
        <v>115.29084658622742</v>
      </c>
      <c r="N18" s="256">
        <v>197.25610303878784</v>
      </c>
      <c r="O18" s="789"/>
      <c r="P18" s="259"/>
    </row>
    <row r="19" spans="1:16" ht="25.5">
      <c r="A19" s="257" t="s">
        <v>529</v>
      </c>
      <c r="B19" s="246" t="s">
        <v>530</v>
      </c>
      <c r="C19" s="283">
        <v>109.39647664362565</v>
      </c>
      <c r="D19" s="789">
        <v>109.19857744663022</v>
      </c>
      <c r="E19" s="789">
        <v>139.54155713552609</v>
      </c>
      <c r="F19" s="256">
        <v>134.46640535560437</v>
      </c>
      <c r="G19" s="283">
        <v>98.196999449981377</v>
      </c>
      <c r="H19" s="789">
        <v>92.981144799850881</v>
      </c>
      <c r="I19" s="789">
        <v>125.15181473549455</v>
      </c>
      <c r="J19" s="256">
        <v>156.24595635430887</v>
      </c>
      <c r="K19" s="283">
        <v>87.224181553348899</v>
      </c>
      <c r="L19" s="789">
        <v>66.702496467158198</v>
      </c>
      <c r="M19" s="789">
        <v>87.312896355288103</v>
      </c>
      <c r="N19" s="256">
        <v>110.9237968204543</v>
      </c>
      <c r="O19" s="789"/>
      <c r="P19" s="259"/>
    </row>
    <row r="20" spans="1:16">
      <c r="A20" s="257" t="s">
        <v>531</v>
      </c>
      <c r="B20" s="246" t="s">
        <v>532</v>
      </c>
      <c r="C20" s="283">
        <v>123.88375343941152</v>
      </c>
      <c r="D20" s="789">
        <v>100.57459066738375</v>
      </c>
      <c r="E20" s="789">
        <v>60.900551793165505</v>
      </c>
      <c r="F20" s="256">
        <v>71.941600752994418</v>
      </c>
      <c r="G20" s="283">
        <v>82.193586142733693</v>
      </c>
      <c r="H20" s="789">
        <v>188.76936688087881</v>
      </c>
      <c r="I20" s="789">
        <v>136.82655861601233</v>
      </c>
      <c r="J20" s="256">
        <v>88.128940157592297</v>
      </c>
      <c r="K20" s="283">
        <v>76.220324478112161</v>
      </c>
      <c r="L20" s="789">
        <v>78.114143947139382</v>
      </c>
      <c r="M20" s="789">
        <v>110.31035565771163</v>
      </c>
      <c r="N20" s="256">
        <v>90.848833609372377</v>
      </c>
      <c r="O20" s="789"/>
      <c r="P20" s="259"/>
    </row>
    <row r="21" spans="1:16" ht="25.5">
      <c r="A21" s="257" t="s">
        <v>533</v>
      </c>
      <c r="B21" s="246" t="s">
        <v>534</v>
      </c>
      <c r="C21" s="283">
        <v>133.09089660644531</v>
      </c>
      <c r="D21" s="789">
        <v>88.636360168457031</v>
      </c>
      <c r="E21" s="789">
        <v>98.961032867431641</v>
      </c>
      <c r="F21" s="256">
        <v>93.311683654785156</v>
      </c>
      <c r="G21" s="283">
        <v>89.149564743041992</v>
      </c>
      <c r="H21" s="789">
        <v>81.105995178222656</v>
      </c>
      <c r="I21" s="789">
        <v>83.870967864990234</v>
      </c>
      <c r="J21" s="256">
        <v>87.5723876953125</v>
      </c>
      <c r="K21" s="283">
        <v>117.39311408996582</v>
      </c>
      <c r="L21" s="789">
        <v>113.98919868469238</v>
      </c>
      <c r="M21" s="789">
        <v>127.02366256713867</v>
      </c>
      <c r="N21" s="256">
        <v>127.0651741027832</v>
      </c>
      <c r="O21" s="789"/>
      <c r="P21" s="259"/>
    </row>
    <row r="22" spans="1:16" ht="29.25" customHeight="1">
      <c r="A22" s="257" t="s">
        <v>535</v>
      </c>
      <c r="B22" s="246" t="s">
        <v>536</v>
      </c>
      <c r="C22" s="283">
        <v>106.42103759991005</v>
      </c>
      <c r="D22" s="789">
        <v>124.04032652126625</v>
      </c>
      <c r="E22" s="789">
        <v>109.9084232756868</v>
      </c>
      <c r="F22" s="256">
        <v>146.23847579956055</v>
      </c>
      <c r="G22" s="283">
        <v>87.378642559051514</v>
      </c>
      <c r="H22" s="789">
        <v>94.604954242706299</v>
      </c>
      <c r="I22" s="789">
        <v>95.575578689575195</v>
      </c>
      <c r="J22" s="256">
        <v>100.42327499389648</v>
      </c>
      <c r="K22" s="283">
        <v>161.0692231003195</v>
      </c>
      <c r="L22" s="789">
        <v>85.508557016029954</v>
      </c>
      <c r="M22" s="789">
        <v>87.747488671913743</v>
      </c>
      <c r="N22" s="256">
        <v>137.00835167244077</v>
      </c>
      <c r="O22" s="789"/>
      <c r="P22" s="259"/>
    </row>
    <row r="23" spans="1:16" ht="28.5" customHeight="1">
      <c r="A23" s="257" t="s">
        <v>537</v>
      </c>
      <c r="B23" s="246" t="s">
        <v>538</v>
      </c>
      <c r="C23" s="283">
        <v>150</v>
      </c>
      <c r="D23" s="789">
        <v>300</v>
      </c>
      <c r="E23" s="789">
        <v>150</v>
      </c>
      <c r="F23" s="256">
        <v>100</v>
      </c>
      <c r="G23" s="283">
        <v>42.721733093261719</v>
      </c>
      <c r="H23" s="789">
        <v>85.714286804199219</v>
      </c>
      <c r="I23" s="789">
        <v>57.142856597900391</v>
      </c>
      <c r="J23" s="256">
        <v>85.714286804199219</v>
      </c>
      <c r="K23" s="283">
        <v>210.63140869140625</v>
      </c>
      <c r="L23" s="789">
        <v>94.028350830078125</v>
      </c>
      <c r="M23" s="789">
        <v>210.63140869140625</v>
      </c>
      <c r="N23" s="256">
        <v>126.37422943115234</v>
      </c>
      <c r="O23" s="789"/>
      <c r="P23" s="259"/>
    </row>
    <row r="24" spans="1:16">
      <c r="A24" s="257" t="s">
        <v>539</v>
      </c>
      <c r="B24" s="246" t="s">
        <v>540</v>
      </c>
      <c r="C24" s="283">
        <v>146.03886795043945</v>
      </c>
      <c r="D24" s="789">
        <v>138.95801734924316</v>
      </c>
      <c r="E24" s="789">
        <v>152.60142517089844</v>
      </c>
      <c r="F24" s="256">
        <v>124.5549488067627</v>
      </c>
      <c r="G24" s="283">
        <v>78.067448616027832</v>
      </c>
      <c r="H24" s="789">
        <v>94.898799896240234</v>
      </c>
      <c r="I24" s="789">
        <v>109.25372886657715</v>
      </c>
      <c r="J24" s="256">
        <v>105.96674728393555</v>
      </c>
      <c r="K24" s="283">
        <v>51.196292400360107</v>
      </c>
      <c r="L24" s="789">
        <v>42.868100166320801</v>
      </c>
      <c r="M24" s="789">
        <v>41.974324226379395</v>
      </c>
      <c r="N24" s="256">
        <v>47.49082088470459</v>
      </c>
      <c r="O24" s="789"/>
      <c r="P24" s="259"/>
    </row>
    <row r="25" spans="1:16">
      <c r="A25" s="257" t="s">
        <v>541</v>
      </c>
      <c r="B25" s="246" t="s">
        <v>542</v>
      </c>
      <c r="C25" s="283">
        <v>102.30387020111084</v>
      </c>
      <c r="D25" s="789">
        <v>109.64039754867554</v>
      </c>
      <c r="E25" s="789">
        <v>94.501060009002686</v>
      </c>
      <c r="F25" s="256">
        <v>72.461284160614014</v>
      </c>
      <c r="G25" s="283">
        <v>96.537002086639404</v>
      </c>
      <c r="H25" s="789">
        <v>83.080065250396729</v>
      </c>
      <c r="I25" s="789">
        <v>85.857871532440186</v>
      </c>
      <c r="J25" s="256">
        <v>101.88681840896606</v>
      </c>
      <c r="K25" s="283">
        <v>77.910128831863403</v>
      </c>
      <c r="L25" s="789">
        <v>77.453715562820435</v>
      </c>
      <c r="M25" s="789">
        <v>80.326602220535278</v>
      </c>
      <c r="N25" s="256">
        <v>90.706244707107544</v>
      </c>
      <c r="O25" s="789"/>
      <c r="P25" s="259"/>
    </row>
    <row r="26" spans="1:16" ht="38.25">
      <c r="A26" s="257" t="s">
        <v>543</v>
      </c>
      <c r="B26" s="246" t="s">
        <v>544</v>
      </c>
      <c r="C26" s="283">
        <v>105.72541809082031</v>
      </c>
      <c r="D26" s="789">
        <v>114.09414672851562</v>
      </c>
      <c r="E26" s="789">
        <v>111.43689727783203</v>
      </c>
      <c r="F26" s="256">
        <v>113.53657531738281</v>
      </c>
      <c r="G26" s="283">
        <v>97.17462158203125</v>
      </c>
      <c r="H26" s="789">
        <v>101.57756042480469</v>
      </c>
      <c r="I26" s="789">
        <v>113.14046478271484</v>
      </c>
      <c r="J26" s="256">
        <v>106.66793060302734</v>
      </c>
      <c r="K26" s="283">
        <v>105.61660003662109</v>
      </c>
      <c r="L26" s="789">
        <v>99.647911071777344</v>
      </c>
      <c r="M26" s="789">
        <v>95.844894409179688</v>
      </c>
      <c r="N26" s="256">
        <v>98.634819030761719</v>
      </c>
      <c r="O26" s="789"/>
      <c r="P26" s="259"/>
    </row>
    <row r="27" spans="1:16">
      <c r="A27" s="269"/>
      <c r="B27" s="247"/>
      <c r="C27" s="284"/>
      <c r="D27" s="790"/>
      <c r="E27" s="790"/>
      <c r="F27" s="285"/>
      <c r="G27" s="284"/>
      <c r="H27" s="790"/>
      <c r="I27" s="790"/>
      <c r="J27" s="285"/>
      <c r="K27" s="284"/>
      <c r="L27" s="790"/>
      <c r="M27" s="790"/>
      <c r="N27" s="285"/>
      <c r="O27" s="790"/>
      <c r="P27" s="259"/>
    </row>
    <row r="28" spans="1:16">
      <c r="A28" s="269"/>
      <c r="B28" s="270" t="str">
        <f>[1]SaisieIPI!C19</f>
        <v>IPI Global</v>
      </c>
      <c r="C28" s="286">
        <v>100.12850582240944</v>
      </c>
      <c r="D28" s="791">
        <v>106.54847127479091</v>
      </c>
      <c r="E28" s="791">
        <v>101.14167033079531</v>
      </c>
      <c r="F28" s="272">
        <v>106.61843678396743</v>
      </c>
      <c r="G28" s="286">
        <v>96.599075000140829</v>
      </c>
      <c r="H28" s="791">
        <v>98.263777321349323</v>
      </c>
      <c r="I28" s="791">
        <v>96.256265212134196</v>
      </c>
      <c r="J28" s="272">
        <v>99.265796310787636</v>
      </c>
      <c r="K28" s="286">
        <v>90.393533578389523</v>
      </c>
      <c r="L28" s="791">
        <v>62.760834594965367</v>
      </c>
      <c r="M28" s="791">
        <v>58.041602892154145</v>
      </c>
      <c r="N28" s="272">
        <v>62.674979883826708</v>
      </c>
      <c r="O28" s="791"/>
      <c r="P28" s="259"/>
    </row>
    <row r="29" spans="1:16" ht="13.5" thickBot="1">
      <c r="A29" s="273"/>
      <c r="B29" s="274"/>
      <c r="C29" s="287"/>
      <c r="D29" s="792"/>
      <c r="E29" s="792"/>
      <c r="F29" s="276"/>
      <c r="G29" s="287"/>
      <c r="H29" s="792"/>
      <c r="I29" s="792"/>
      <c r="J29" s="276"/>
      <c r="K29" s="287"/>
      <c r="L29" s="792"/>
      <c r="M29" s="792"/>
      <c r="N29" s="276"/>
      <c r="O29" s="790"/>
      <c r="P29" s="259"/>
    </row>
    <row r="30" spans="1:16" ht="17.100000000000001" customHeight="1">
      <c r="B30" s="33" t="s">
        <v>545</v>
      </c>
      <c r="C30" s="259"/>
      <c r="D30" s="259"/>
      <c r="E30" s="259"/>
      <c r="F30" s="259"/>
      <c r="G30" s="259"/>
      <c r="H30" s="259"/>
      <c r="I30" s="259"/>
      <c r="J30" s="259"/>
      <c r="K30" s="277" t="str">
        <f>IF(OR(K4="p",N4="p"),"p = provisoire","")</f>
        <v/>
      </c>
      <c r="L30" s="277"/>
      <c r="M30" s="277"/>
      <c r="N30" s="259"/>
      <c r="O30" s="259"/>
      <c r="P30" s="259"/>
    </row>
  </sheetData>
  <mergeCells count="5">
    <mergeCell ref="A1:N1"/>
    <mergeCell ref="A2:B2"/>
    <mergeCell ref="C2:F2"/>
    <mergeCell ref="G2:J2"/>
    <mergeCell ref="K2:N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rgb="FF00B0F0"/>
  </sheetPr>
  <dimension ref="A1:Q34"/>
  <sheetViews>
    <sheetView showZeros="0" topLeftCell="A4" zoomScale="70" zoomScaleNormal="70" zoomScaleSheetLayoutView="90" zoomScalePageLayoutView="90" workbookViewId="0">
      <selection activeCell="D5" sqref="D5:Q28"/>
    </sheetView>
  </sheetViews>
  <sheetFormatPr baseColWidth="10" defaultColWidth="11.42578125" defaultRowHeight="12.75" customHeight="1"/>
  <cols>
    <col min="1" max="1" width="4.7109375" style="640" customWidth="1"/>
    <col min="2" max="2" width="10.7109375" style="33" customWidth="1"/>
    <col min="3" max="3" width="1.7109375" style="33" customWidth="1"/>
    <col min="4" max="4" width="10.7109375" style="33" customWidth="1"/>
    <col min="5" max="5" width="1.7109375" style="225" customWidth="1"/>
    <col min="6" max="6" width="10.7109375" style="33" customWidth="1"/>
    <col min="7" max="7" width="1.7109375" style="33" customWidth="1"/>
    <col min="8" max="8" width="10.7109375" style="33" customWidth="1"/>
    <col min="9" max="9" width="1.7109375" style="33" customWidth="1"/>
    <col min="10" max="10" width="9.28515625" style="33" customWidth="1"/>
    <col min="11" max="11" width="1.7109375" style="33" customWidth="1"/>
    <col min="12" max="12" width="9" style="33" customWidth="1"/>
    <col min="13" max="13" width="1.7109375" style="33" customWidth="1"/>
    <col min="14" max="14" width="9.42578125" style="33" customWidth="1"/>
    <col min="15" max="15" width="2" style="33" customWidth="1"/>
    <col min="16" max="16" width="9.7109375" style="33" customWidth="1"/>
    <col min="17" max="17" width="2" style="33" customWidth="1"/>
    <col min="18" max="16384" width="11.42578125" style="33"/>
  </cols>
  <sheetData>
    <row r="1" spans="1:17" ht="31.5" customHeight="1" thickBot="1">
      <c r="B1" s="822" t="s">
        <v>416</v>
      </c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  <c r="P1" s="822"/>
      <c r="Q1" s="822"/>
    </row>
    <row r="2" spans="1:17" ht="16.5" customHeight="1" thickBot="1">
      <c r="B2" s="823" t="s">
        <v>6</v>
      </c>
      <c r="C2" s="824"/>
      <c r="D2" s="827" t="s">
        <v>211</v>
      </c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  <c r="Q2" s="829"/>
    </row>
    <row r="3" spans="1:17" ht="51.75" customHeight="1" thickBot="1">
      <c r="B3" s="825"/>
      <c r="C3" s="826"/>
      <c r="D3" s="831" t="s">
        <v>204</v>
      </c>
      <c r="E3" s="820"/>
      <c r="F3" s="819" t="s">
        <v>205</v>
      </c>
      <c r="G3" s="821"/>
      <c r="H3" s="819" t="s">
        <v>206</v>
      </c>
      <c r="I3" s="820"/>
      <c r="J3" s="819" t="s">
        <v>207</v>
      </c>
      <c r="K3" s="820"/>
      <c r="L3" s="819" t="s">
        <v>208</v>
      </c>
      <c r="M3" s="821"/>
      <c r="N3" s="820" t="s">
        <v>209</v>
      </c>
      <c r="O3" s="820"/>
      <c r="P3" s="819" t="s">
        <v>210</v>
      </c>
      <c r="Q3" s="830"/>
    </row>
    <row r="4" spans="1:17" ht="12.75" customHeight="1">
      <c r="B4" s="289" t="s">
        <v>7</v>
      </c>
      <c r="C4" s="290"/>
      <c r="D4" s="291"/>
      <c r="E4" s="292"/>
      <c r="F4" s="293"/>
      <c r="G4" s="294"/>
      <c r="H4" s="295"/>
      <c r="I4" s="295"/>
      <c r="J4" s="296"/>
      <c r="K4" s="294"/>
      <c r="L4" s="295"/>
      <c r="M4" s="295"/>
      <c r="N4" s="296"/>
      <c r="O4" s="294"/>
      <c r="P4" s="295"/>
      <c r="Q4" s="297"/>
    </row>
    <row r="5" spans="1:17" ht="12.75" customHeight="1">
      <c r="A5" s="640">
        <v>23</v>
      </c>
      <c r="B5" s="817">
        <v>44849</v>
      </c>
      <c r="C5" s="818"/>
      <c r="D5" s="298">
        <v>0.76337129314745233</v>
      </c>
      <c r="E5" s="299">
        <v>0</v>
      </c>
      <c r="F5" s="300">
        <v>0.88237584563635174</v>
      </c>
      <c r="G5" s="301">
        <v>0</v>
      </c>
      <c r="H5" s="300">
        <v>0.79932380962319804</v>
      </c>
      <c r="I5" s="299">
        <v>0</v>
      </c>
      <c r="J5" s="300">
        <v>0.4608623734680739</v>
      </c>
      <c r="K5" s="301">
        <v>0</v>
      </c>
      <c r="L5" s="300">
        <v>0.28883634898242416</v>
      </c>
      <c r="M5" s="299">
        <v>0</v>
      </c>
      <c r="N5" s="300">
        <v>0.21299426107748154</v>
      </c>
      <c r="O5" s="301">
        <v>0</v>
      </c>
      <c r="P5" s="299">
        <v>0.16627286251857942</v>
      </c>
      <c r="Q5" s="302">
        <v>0</v>
      </c>
    </row>
    <row r="6" spans="1:17" ht="12.75" customHeight="1">
      <c r="A6" s="640">
        <v>22</v>
      </c>
      <c r="B6" s="817">
        <v>44880</v>
      </c>
      <c r="C6" s="818"/>
      <c r="D6" s="298">
        <v>0.72817224146761728</v>
      </c>
      <c r="E6" s="299">
        <v>0</v>
      </c>
      <c r="F6" s="300">
        <v>1.0022149704110417</v>
      </c>
      <c r="G6" s="301">
        <v>0</v>
      </c>
      <c r="H6" s="300">
        <v>0.75701108730084066</v>
      </c>
      <c r="I6" s="299">
        <v>0</v>
      </c>
      <c r="J6" s="300">
        <v>0.5166358263462234</v>
      </c>
      <c r="K6" s="301">
        <v>0</v>
      </c>
      <c r="L6" s="300">
        <v>1.1425226048936921</v>
      </c>
      <c r="M6" s="299">
        <v>0</v>
      </c>
      <c r="N6" s="300">
        <v>1.6803323494041678</v>
      </c>
      <c r="O6" s="301">
        <v>0</v>
      </c>
      <c r="P6" s="299">
        <v>6.981809636856795E-2</v>
      </c>
      <c r="Q6" s="302">
        <v>0</v>
      </c>
    </row>
    <row r="7" spans="1:17" ht="12.75" customHeight="1">
      <c r="A7" s="640">
        <v>21</v>
      </c>
      <c r="B7" s="817">
        <v>44910</v>
      </c>
      <c r="C7" s="818"/>
      <c r="D7" s="298">
        <v>0.70468853374130447</v>
      </c>
      <c r="E7" s="299">
        <v>0</v>
      </c>
      <c r="F7" s="300">
        <v>1.0140276287396555</v>
      </c>
      <c r="G7" s="301">
        <v>0</v>
      </c>
      <c r="H7" s="300">
        <v>0.75434162229364166</v>
      </c>
      <c r="I7" s="299">
        <v>0</v>
      </c>
      <c r="J7" s="300">
        <v>0.67277111802328537</v>
      </c>
      <c r="K7" s="301">
        <v>0</v>
      </c>
      <c r="L7" s="300">
        <v>1.1806602993492898</v>
      </c>
      <c r="M7" s="299">
        <v>0</v>
      </c>
      <c r="N7" s="300">
        <v>1.6968362280131988</v>
      </c>
      <c r="O7" s="301">
        <v>0</v>
      </c>
      <c r="P7" s="299">
        <v>6.066248552116793E-2</v>
      </c>
      <c r="Q7" s="302">
        <v>0</v>
      </c>
    </row>
    <row r="8" spans="1:17" ht="12.75" customHeight="1">
      <c r="A8" s="640">
        <v>20</v>
      </c>
      <c r="B8" s="817">
        <v>44941</v>
      </c>
      <c r="C8" s="818"/>
      <c r="D8" s="298">
        <v>1.2268049372450962</v>
      </c>
      <c r="E8" s="299">
        <v>0</v>
      </c>
      <c r="F8" s="300">
        <v>1.7657040453525674</v>
      </c>
      <c r="G8" s="301">
        <v>0</v>
      </c>
      <c r="H8" s="300">
        <v>1.3100709433211843</v>
      </c>
      <c r="I8" s="299">
        <v>0</v>
      </c>
      <c r="J8" s="300">
        <v>0.84555108361703546</v>
      </c>
      <c r="K8" s="301">
        <v>0</v>
      </c>
      <c r="L8" s="300">
        <v>1.9582011193231885</v>
      </c>
      <c r="M8" s="299">
        <v>0</v>
      </c>
      <c r="N8" s="300">
        <v>2.7952396470532603</v>
      </c>
      <c r="O8" s="301">
        <v>0</v>
      </c>
      <c r="P8" s="299">
        <v>3.6330294275388475E-2</v>
      </c>
      <c r="Q8" s="302">
        <v>0</v>
      </c>
    </row>
    <row r="9" spans="1:17" ht="12.75" customHeight="1">
      <c r="A9" s="640">
        <v>19</v>
      </c>
      <c r="B9" s="817">
        <v>44972</v>
      </c>
      <c r="C9" s="818"/>
      <c r="D9" s="298">
        <v>0.86569633129569556</v>
      </c>
      <c r="E9" s="299">
        <v>0</v>
      </c>
      <c r="F9" s="300">
        <v>1.2568419701996181</v>
      </c>
      <c r="G9" s="301">
        <v>0</v>
      </c>
      <c r="H9" s="300">
        <v>0.92698958324159975</v>
      </c>
      <c r="I9" s="299">
        <v>0</v>
      </c>
      <c r="J9" s="300">
        <v>0.47453446455285597</v>
      </c>
      <c r="K9" s="301">
        <v>0</v>
      </c>
      <c r="L9" s="300">
        <v>1.2906200279639402</v>
      </c>
      <c r="M9" s="299">
        <v>0</v>
      </c>
      <c r="N9" s="300">
        <v>1.6895215301162558</v>
      </c>
      <c r="O9" s="301">
        <v>0</v>
      </c>
      <c r="P9" s="299">
        <v>0.15248670628713601</v>
      </c>
      <c r="Q9" s="302">
        <v>0</v>
      </c>
    </row>
    <row r="10" spans="1:17" ht="12.75" customHeight="1">
      <c r="A10" s="640">
        <v>18</v>
      </c>
      <c r="B10" s="817">
        <v>45000</v>
      </c>
      <c r="C10" s="818"/>
      <c r="D10" s="298">
        <v>1.3720071581889481</v>
      </c>
      <c r="E10" s="299">
        <v>0</v>
      </c>
      <c r="F10" s="300">
        <v>2.0458990533475552</v>
      </c>
      <c r="G10" s="301">
        <v>0</v>
      </c>
      <c r="H10" s="300">
        <v>1.4991064577516866</v>
      </c>
      <c r="I10" s="299">
        <v>0</v>
      </c>
      <c r="J10" s="300">
        <v>0.63794225821875994</v>
      </c>
      <c r="K10" s="301">
        <v>0</v>
      </c>
      <c r="L10" s="300">
        <v>2.1661872023180706</v>
      </c>
      <c r="M10" s="299">
        <v>0</v>
      </c>
      <c r="N10" s="300">
        <v>3.2666793588843612</v>
      </c>
      <c r="O10" s="301">
        <v>0</v>
      </c>
      <c r="P10" s="299">
        <v>8.4010270424483835E-2</v>
      </c>
      <c r="Q10" s="302">
        <v>0</v>
      </c>
    </row>
    <row r="11" spans="1:17" ht="12.75" customHeight="1">
      <c r="A11" s="640">
        <v>17</v>
      </c>
      <c r="B11" s="817">
        <v>45031</v>
      </c>
      <c r="C11" s="818"/>
      <c r="D11" s="298">
        <v>0.44474086948544933</v>
      </c>
      <c r="E11" s="299">
        <v>0</v>
      </c>
      <c r="F11" s="300">
        <v>0.44402046254259364</v>
      </c>
      <c r="G11" s="301">
        <v>0</v>
      </c>
      <c r="H11" s="300">
        <v>0.34857606432074917</v>
      </c>
      <c r="I11" s="299">
        <v>0</v>
      </c>
      <c r="J11" s="300">
        <v>0.78110487039682042</v>
      </c>
      <c r="K11" s="301">
        <v>0</v>
      </c>
      <c r="L11" s="300">
        <v>0.21175212654811482</v>
      </c>
      <c r="M11" s="299">
        <v>0</v>
      </c>
      <c r="N11" s="300">
        <v>0.18591633361697557</v>
      </c>
      <c r="O11" s="301">
        <v>0</v>
      </c>
      <c r="P11" s="299">
        <v>0.65644036939491723</v>
      </c>
      <c r="Q11" s="302">
        <v>0</v>
      </c>
    </row>
    <row r="12" spans="1:17" ht="12.75" customHeight="1">
      <c r="A12" s="640">
        <v>16</v>
      </c>
      <c r="B12" s="817">
        <v>45061</v>
      </c>
      <c r="C12" s="818"/>
      <c r="D12" s="298">
        <v>0.37118768952786318</v>
      </c>
      <c r="E12" s="299">
        <v>0</v>
      </c>
      <c r="F12" s="300">
        <v>0.34188409447506451</v>
      </c>
      <c r="G12" s="301">
        <v>0</v>
      </c>
      <c r="H12" s="300">
        <v>0.35317913238250842</v>
      </c>
      <c r="I12" s="299">
        <v>0</v>
      </c>
      <c r="J12" s="300">
        <v>0.73282480867904454</v>
      </c>
      <c r="K12" s="301">
        <v>0</v>
      </c>
      <c r="L12" s="300">
        <v>7.7466761354716418E-2</v>
      </c>
      <c r="M12" s="299">
        <v>0</v>
      </c>
      <c r="N12" s="300">
        <v>-6.2738864857825316E-2</v>
      </c>
      <c r="O12" s="301">
        <v>0</v>
      </c>
      <c r="P12" s="299">
        <v>0.21723739613219717</v>
      </c>
      <c r="Q12" s="302">
        <v>0</v>
      </c>
    </row>
    <row r="13" spans="1:17" ht="12.75" customHeight="1">
      <c r="A13" s="640">
        <v>15</v>
      </c>
      <c r="B13" s="817">
        <v>45092</v>
      </c>
      <c r="C13" s="818"/>
      <c r="D13" s="298">
        <v>0.505567513828864</v>
      </c>
      <c r="E13" s="299">
        <v>0</v>
      </c>
      <c r="F13" s="300">
        <v>0.46519286504687063</v>
      </c>
      <c r="G13" s="301">
        <v>0</v>
      </c>
      <c r="H13" s="300">
        <v>0.49195443795715388</v>
      </c>
      <c r="I13" s="299">
        <v>0</v>
      </c>
      <c r="J13" s="300">
        <v>0.91324899977838214</v>
      </c>
      <c r="K13" s="301">
        <v>0</v>
      </c>
      <c r="L13" s="300">
        <v>0.11538432503654938</v>
      </c>
      <c r="M13" s="299">
        <v>0</v>
      </c>
      <c r="N13" s="300">
        <v>-0.3267231076327648</v>
      </c>
      <c r="O13" s="301">
        <v>0</v>
      </c>
      <c r="P13" s="299">
        <v>0.22383092956763662</v>
      </c>
      <c r="Q13" s="302">
        <v>0</v>
      </c>
    </row>
    <row r="14" spans="1:17" ht="12.75" customHeight="1">
      <c r="A14" s="640">
        <v>14</v>
      </c>
      <c r="B14" s="817">
        <v>45122</v>
      </c>
      <c r="C14" s="818"/>
      <c r="D14" s="298">
        <v>0.1158613872045855</v>
      </c>
      <c r="E14" s="299">
        <v>0</v>
      </c>
      <c r="F14" s="300">
        <v>3.2951402698233601E-2</v>
      </c>
      <c r="G14" s="301">
        <v>0</v>
      </c>
      <c r="H14" s="300">
        <v>0.13223266881208229</v>
      </c>
      <c r="I14" s="299">
        <v>0</v>
      </c>
      <c r="J14" s="300">
        <v>-0.33166621274173247</v>
      </c>
      <c r="K14" s="301">
        <v>0</v>
      </c>
      <c r="L14" s="300">
        <v>-5.1622393214212359E-3</v>
      </c>
      <c r="M14" s="299">
        <v>0</v>
      </c>
      <c r="N14" s="300">
        <v>-1.6164555171660488E-2</v>
      </c>
      <c r="O14" s="301">
        <v>0</v>
      </c>
      <c r="P14" s="299">
        <v>4.9711561647791669E-3</v>
      </c>
      <c r="Q14" s="302">
        <v>0</v>
      </c>
    </row>
    <row r="15" spans="1:17" ht="12.75" customHeight="1">
      <c r="A15" s="640">
        <v>13</v>
      </c>
      <c r="B15" s="817">
        <v>45153</v>
      </c>
      <c r="C15" s="818"/>
      <c r="D15" s="298">
        <v>0.36490150958752299</v>
      </c>
      <c r="E15" s="299">
        <v>0</v>
      </c>
      <c r="F15" s="300">
        <v>0.26873758642598222</v>
      </c>
      <c r="G15" s="301">
        <v>0</v>
      </c>
      <c r="H15" s="300">
        <v>0.35908394503865182</v>
      </c>
      <c r="I15" s="299">
        <v>0</v>
      </c>
      <c r="J15" s="300">
        <v>0.48831862409686178</v>
      </c>
      <c r="K15" s="301">
        <v>0</v>
      </c>
      <c r="L15" s="300">
        <v>0.17221887400529212</v>
      </c>
      <c r="M15" s="299">
        <v>0</v>
      </c>
      <c r="N15" s="300">
        <v>-1.5358810096377518E-2</v>
      </c>
      <c r="O15" s="301">
        <v>0</v>
      </c>
      <c r="P15" s="299">
        <v>2.5893242679764228E-2</v>
      </c>
      <c r="Q15" s="302">
        <v>0</v>
      </c>
    </row>
    <row r="16" spans="1:17" ht="12.75" customHeight="1">
      <c r="A16" s="640">
        <v>12</v>
      </c>
      <c r="B16" s="817">
        <v>45184</v>
      </c>
      <c r="C16" s="818"/>
      <c r="D16" s="298">
        <v>0.45069397008847822</v>
      </c>
      <c r="E16" s="299">
        <v>0</v>
      </c>
      <c r="F16" s="300">
        <v>0.24219258852971048</v>
      </c>
      <c r="G16" s="301">
        <v>0</v>
      </c>
      <c r="H16" s="300">
        <v>0.49343068690794745</v>
      </c>
      <c r="I16" s="299">
        <v>0</v>
      </c>
      <c r="J16" s="300">
        <v>2.0196643173653328E-3</v>
      </c>
      <c r="K16" s="301">
        <v>0</v>
      </c>
      <c r="L16" s="300">
        <v>0.2572761732036799</v>
      </c>
      <c r="M16" s="299">
        <v>0</v>
      </c>
      <c r="N16" s="300">
        <v>0.19565278906283901</v>
      </c>
      <c r="O16" s="301">
        <v>0</v>
      </c>
      <c r="P16" s="299">
        <v>1.445344168593321</v>
      </c>
      <c r="Q16" s="302">
        <v>0</v>
      </c>
    </row>
    <row r="17" spans="1:17" ht="12.75" customHeight="1">
      <c r="A17" s="640">
        <v>11</v>
      </c>
      <c r="B17" s="817">
        <v>45214</v>
      </c>
      <c r="C17" s="818"/>
      <c r="D17" s="298">
        <v>0.24194217994026879</v>
      </c>
      <c r="E17" s="299">
        <v>0</v>
      </c>
      <c r="F17" s="300">
        <v>0.25477358493790625</v>
      </c>
      <c r="G17" s="301">
        <v>0</v>
      </c>
      <c r="H17" s="300">
        <v>0.23063129759248735</v>
      </c>
      <c r="I17" s="299">
        <v>0</v>
      </c>
      <c r="J17" s="300">
        <v>0.25295784685048783</v>
      </c>
      <c r="K17" s="301">
        <v>0</v>
      </c>
      <c r="L17" s="300">
        <v>0.14017711872775784</v>
      </c>
      <c r="M17" s="299">
        <v>0</v>
      </c>
      <c r="N17" s="300">
        <v>0.12195775627699135</v>
      </c>
      <c r="O17" s="301">
        <v>0</v>
      </c>
      <c r="P17" s="299">
        <v>1.4696452451867792E-2</v>
      </c>
      <c r="Q17" s="302">
        <v>0</v>
      </c>
    </row>
    <row r="18" spans="1:17" ht="12.75" customHeight="1">
      <c r="A18" s="640">
        <v>10</v>
      </c>
      <c r="B18" s="817">
        <v>45245</v>
      </c>
      <c r="C18" s="818"/>
      <c r="D18" s="298">
        <v>0.28839648531142625</v>
      </c>
      <c r="E18" s="299">
        <v>0</v>
      </c>
      <c r="F18" s="300">
        <v>0.31666277233994844</v>
      </c>
      <c r="G18" s="301">
        <v>0</v>
      </c>
      <c r="H18" s="300">
        <v>0.27086883065960965</v>
      </c>
      <c r="I18" s="299">
        <v>0</v>
      </c>
      <c r="J18" s="300">
        <v>0.40822963312574512</v>
      </c>
      <c r="K18" s="301">
        <v>0</v>
      </c>
      <c r="L18" s="300">
        <v>0.44197512065926592</v>
      </c>
      <c r="M18" s="299">
        <v>0</v>
      </c>
      <c r="N18" s="300">
        <v>0.22283715272721771</v>
      </c>
      <c r="O18" s="301">
        <v>0</v>
      </c>
      <c r="P18" s="299">
        <v>4.6056738977950928E-3</v>
      </c>
      <c r="Q18" s="302">
        <v>0</v>
      </c>
    </row>
    <row r="19" spans="1:17" ht="12.75" customHeight="1">
      <c r="A19" s="640">
        <v>9</v>
      </c>
      <c r="B19" s="817">
        <v>45275</v>
      </c>
      <c r="C19" s="818"/>
      <c r="D19" s="298">
        <v>0.96910733006860816</v>
      </c>
      <c r="E19" s="299">
        <v>0</v>
      </c>
      <c r="F19" s="300">
        <v>1.0471290235013253</v>
      </c>
      <c r="G19" s="301">
        <v>0</v>
      </c>
      <c r="H19" s="300">
        <v>1.0547186101630857</v>
      </c>
      <c r="I19" s="299">
        <v>0</v>
      </c>
      <c r="J19" s="300">
        <v>0.59753019895698589</v>
      </c>
      <c r="K19" s="301">
        <v>0</v>
      </c>
      <c r="L19" s="300">
        <v>1.6078361339350478</v>
      </c>
      <c r="M19" s="299">
        <v>0</v>
      </c>
      <c r="N19" s="300">
        <v>1.7956776912764649</v>
      </c>
      <c r="O19" s="301">
        <v>0</v>
      </c>
      <c r="P19" s="299">
        <v>2.6316924487179705E-3</v>
      </c>
      <c r="Q19" s="302">
        <v>0</v>
      </c>
    </row>
    <row r="20" spans="1:17" ht="12.75" customHeight="1">
      <c r="A20" s="640">
        <v>8</v>
      </c>
      <c r="B20" s="817">
        <v>45306</v>
      </c>
      <c r="C20" s="818"/>
      <c r="D20" s="298">
        <v>0.92660814488501053</v>
      </c>
      <c r="E20" s="299">
        <v>0</v>
      </c>
      <c r="F20" s="300">
        <v>0.69511434558073848</v>
      </c>
      <c r="G20" s="301">
        <v>0</v>
      </c>
      <c r="H20" s="300">
        <v>0.95691203722330087</v>
      </c>
      <c r="I20" s="299">
        <v>0</v>
      </c>
      <c r="J20" s="300">
        <v>0.91900019730513094</v>
      </c>
      <c r="K20" s="301">
        <v>0</v>
      </c>
      <c r="L20" s="300">
        <v>0.8990257540247848</v>
      </c>
      <c r="M20" s="299">
        <v>0</v>
      </c>
      <c r="N20" s="300">
        <v>0.64645650764525442</v>
      </c>
      <c r="O20" s="301">
        <v>0</v>
      </c>
      <c r="P20" s="299">
        <v>3.3901885777319229</v>
      </c>
      <c r="Q20" s="302">
        <v>0</v>
      </c>
    </row>
    <row r="21" spans="1:17" ht="12.75" customHeight="1">
      <c r="A21" s="640">
        <v>7</v>
      </c>
      <c r="B21" s="817">
        <v>45337</v>
      </c>
      <c r="C21" s="818"/>
      <c r="D21" s="298">
        <v>1.1035077620616507</v>
      </c>
      <c r="E21" s="299">
        <v>0</v>
      </c>
      <c r="F21" s="300">
        <v>1.1929865601728817</v>
      </c>
      <c r="G21" s="301">
        <v>0</v>
      </c>
      <c r="H21" s="300">
        <v>1.2019009586256013</v>
      </c>
      <c r="I21" s="299">
        <v>0</v>
      </c>
      <c r="J21" s="300">
        <v>0.69903071599124456</v>
      </c>
      <c r="K21" s="301">
        <v>0</v>
      </c>
      <c r="L21" s="300">
        <v>0.69677082569024051</v>
      </c>
      <c r="M21" s="299">
        <v>0</v>
      </c>
      <c r="N21" s="300">
        <v>0.52362067438305182</v>
      </c>
      <c r="O21" s="301">
        <v>0</v>
      </c>
      <c r="P21" s="299">
        <v>0.11086333407337445</v>
      </c>
      <c r="Q21" s="302">
        <v>0</v>
      </c>
    </row>
    <row r="22" spans="1:17" ht="12.75" customHeight="1">
      <c r="A22" s="640">
        <v>6</v>
      </c>
      <c r="B22" s="817">
        <v>45366</v>
      </c>
      <c r="C22" s="818"/>
      <c r="D22" s="298">
        <v>1.2514409095430556</v>
      </c>
      <c r="E22" s="299">
        <v>0</v>
      </c>
      <c r="F22" s="300">
        <v>0.85192387395842673</v>
      </c>
      <c r="G22" s="301">
        <v>0</v>
      </c>
      <c r="H22" s="300">
        <v>1.358694235886504</v>
      </c>
      <c r="I22" s="299">
        <v>0</v>
      </c>
      <c r="J22" s="300">
        <v>0.48516775856279892</v>
      </c>
      <c r="K22" s="301">
        <v>0</v>
      </c>
      <c r="L22" s="300">
        <v>0.86871926484257678</v>
      </c>
      <c r="M22" s="299">
        <v>0</v>
      </c>
      <c r="N22" s="300">
        <v>0.91864585622232209</v>
      </c>
      <c r="O22" s="301">
        <v>0</v>
      </c>
      <c r="P22" s="299">
        <v>0.92307344613615783</v>
      </c>
      <c r="Q22" s="302">
        <v>0</v>
      </c>
    </row>
    <row r="23" spans="1:17" ht="12.75" customHeight="1">
      <c r="A23" s="640">
        <v>5</v>
      </c>
      <c r="B23" s="817">
        <v>45397</v>
      </c>
      <c r="C23" s="818"/>
      <c r="D23" s="298">
        <v>0.5241632314807676</v>
      </c>
      <c r="E23" s="299">
        <v>0</v>
      </c>
      <c r="F23" s="300">
        <v>0.39611266016010838</v>
      </c>
      <c r="G23" s="301">
        <v>0</v>
      </c>
      <c r="H23" s="300">
        <v>0.52797658871472919</v>
      </c>
      <c r="I23" s="299">
        <v>0</v>
      </c>
      <c r="J23" s="300">
        <v>0.58012966947884603</v>
      </c>
      <c r="K23" s="301">
        <v>0</v>
      </c>
      <c r="L23" s="300">
        <v>0.31602972697699627</v>
      </c>
      <c r="M23" s="299">
        <v>0</v>
      </c>
      <c r="N23" s="300">
        <v>0.37495592817204937</v>
      </c>
      <c r="O23" s="301">
        <v>0</v>
      </c>
      <c r="P23" s="299">
        <v>1.4040666427803439</v>
      </c>
      <c r="Q23" s="302">
        <v>0</v>
      </c>
    </row>
    <row r="24" spans="1:17" ht="12.75" customHeight="1">
      <c r="A24" s="640">
        <v>4</v>
      </c>
      <c r="B24" s="817">
        <v>45427</v>
      </c>
      <c r="C24" s="818"/>
      <c r="D24" s="298">
        <v>0.37132490958331488</v>
      </c>
      <c r="E24" s="299">
        <v>0</v>
      </c>
      <c r="F24" s="300">
        <v>0.32360911411120075</v>
      </c>
      <c r="G24" s="301">
        <v>0</v>
      </c>
      <c r="H24" s="300">
        <v>0.39050689169928265</v>
      </c>
      <c r="I24" s="299">
        <v>0</v>
      </c>
      <c r="J24" s="300">
        <v>0.33960673027444432</v>
      </c>
      <c r="K24" s="301">
        <v>0</v>
      </c>
      <c r="L24" s="300">
        <v>0.24115419796302273</v>
      </c>
      <c r="M24" s="299">
        <v>0</v>
      </c>
      <c r="N24" s="300">
        <v>0.10873568749307783</v>
      </c>
      <c r="O24" s="301">
        <v>0</v>
      </c>
      <c r="P24" s="299">
        <v>0.39418766424486051</v>
      </c>
      <c r="Q24" s="302">
        <v>0</v>
      </c>
    </row>
    <row r="25" spans="1:17" ht="12.75" customHeight="1">
      <c r="A25" s="640">
        <v>3</v>
      </c>
      <c r="B25" s="817">
        <v>45458</v>
      </c>
      <c r="C25" s="818"/>
      <c r="D25" s="298">
        <v>0.36450988770300174</v>
      </c>
      <c r="E25" s="299">
        <v>0</v>
      </c>
      <c r="F25" s="300">
        <v>0.36510074678219873</v>
      </c>
      <c r="G25" s="301">
        <v>0</v>
      </c>
      <c r="H25" s="300">
        <v>0.3472640922474568</v>
      </c>
      <c r="I25" s="299">
        <v>0</v>
      </c>
      <c r="J25" s="300">
        <v>0.69087589046339382</v>
      </c>
      <c r="K25" s="301">
        <v>0</v>
      </c>
      <c r="L25" s="300">
        <v>0.18140390610645873</v>
      </c>
      <c r="M25" s="299">
        <v>0</v>
      </c>
      <c r="N25" s="300">
        <v>1.9413674046075968E-2</v>
      </c>
      <c r="O25" s="301">
        <v>0</v>
      </c>
      <c r="P25" s="299">
        <v>9.8366199971411383E-2</v>
      </c>
      <c r="Q25" s="302">
        <v>0</v>
      </c>
    </row>
    <row r="26" spans="1:17" ht="12.75" customHeight="1">
      <c r="A26" s="640">
        <v>2</v>
      </c>
      <c r="B26" s="817">
        <v>45488</v>
      </c>
      <c r="C26" s="818"/>
      <c r="D26" s="298">
        <v>0.45375427302869475</v>
      </c>
      <c r="E26" s="299">
        <v>0</v>
      </c>
      <c r="F26" s="300">
        <v>0.40642330217852685</v>
      </c>
      <c r="G26" s="301">
        <v>0</v>
      </c>
      <c r="H26" s="300">
        <v>0.45071601731552224</v>
      </c>
      <c r="I26" s="299">
        <v>0</v>
      </c>
      <c r="J26" s="300">
        <v>0.41225791173453707</v>
      </c>
      <c r="K26" s="301">
        <v>0</v>
      </c>
      <c r="L26" s="300">
        <v>0.27073732403579687</v>
      </c>
      <c r="M26" s="299">
        <v>0</v>
      </c>
      <c r="N26" s="300">
        <v>9.8314197438886808E-2</v>
      </c>
      <c r="O26" s="301">
        <v>0</v>
      </c>
      <c r="P26" s="299">
        <v>0.35496522109959017</v>
      </c>
      <c r="Q26" s="302">
        <v>0</v>
      </c>
    </row>
    <row r="27" spans="1:17" ht="12.75" customHeight="1">
      <c r="A27" s="640">
        <v>1</v>
      </c>
      <c r="B27" s="817">
        <v>45519</v>
      </c>
      <c r="C27" s="818"/>
      <c r="D27" s="298">
        <v>0.62122881160946442</v>
      </c>
      <c r="E27" s="299">
        <v>0</v>
      </c>
      <c r="F27" s="300">
        <v>0.48387339605029389</v>
      </c>
      <c r="G27" s="301">
        <v>0</v>
      </c>
      <c r="H27" s="300">
        <v>0.5938774570317884</v>
      </c>
      <c r="I27" s="299">
        <v>0</v>
      </c>
      <c r="J27" s="300">
        <v>0.85209736263389679</v>
      </c>
      <c r="K27" s="301">
        <v>0</v>
      </c>
      <c r="L27" s="300">
        <v>0.19368831575781176</v>
      </c>
      <c r="M27" s="299">
        <v>0</v>
      </c>
      <c r="N27" s="300">
        <v>3.5101269083903652E-2</v>
      </c>
      <c r="O27" s="301">
        <v>0</v>
      </c>
      <c r="P27" s="299">
        <v>0.35453082317391527</v>
      </c>
      <c r="Q27" s="302">
        <v>0</v>
      </c>
    </row>
    <row r="28" spans="1:17" ht="12.75" customHeight="1">
      <c r="A28" s="640">
        <v>0</v>
      </c>
      <c r="B28" s="817">
        <v>45550</v>
      </c>
      <c r="C28" s="818"/>
      <c r="D28" s="298">
        <v>0.45851410039543516</v>
      </c>
      <c r="E28" s="299">
        <v>0</v>
      </c>
      <c r="F28" s="300">
        <v>0.34712430496210978</v>
      </c>
      <c r="G28" s="301">
        <v>0</v>
      </c>
      <c r="H28" s="300">
        <v>0.39735890604306601</v>
      </c>
      <c r="I28" s="299">
        <v>0</v>
      </c>
      <c r="J28" s="300">
        <v>0.31776027806735829</v>
      </c>
      <c r="K28" s="301">
        <v>0</v>
      </c>
      <c r="L28" s="300">
        <v>0.29672701278280478</v>
      </c>
      <c r="M28" s="299">
        <v>0</v>
      </c>
      <c r="N28" s="300">
        <v>0.35297619112990564</v>
      </c>
      <c r="O28" s="301">
        <v>0</v>
      </c>
      <c r="P28" s="299">
        <v>0.38028050886811382</v>
      </c>
      <c r="Q28" s="302">
        <v>0</v>
      </c>
    </row>
    <row r="29" spans="1:17" ht="12.75" customHeight="1" thickBot="1">
      <c r="B29" s="304"/>
      <c r="C29" s="305"/>
      <c r="D29" s="306"/>
      <c r="E29" s="307"/>
      <c r="F29" s="308"/>
      <c r="G29" s="309"/>
      <c r="H29" s="310"/>
      <c r="I29" s="310"/>
      <c r="J29" s="311"/>
      <c r="K29" s="309"/>
      <c r="L29" s="310"/>
      <c r="M29" s="310"/>
      <c r="N29" s="311"/>
      <c r="O29" s="312"/>
      <c r="P29" s="313"/>
      <c r="Q29" s="314"/>
    </row>
    <row r="30" spans="1:17" ht="16.149999999999999" customHeight="1">
      <c r="B30" s="641" t="s">
        <v>414</v>
      </c>
      <c r="L30" s="317" t="s">
        <v>288</v>
      </c>
    </row>
    <row r="31" spans="1:17" ht="12.75" customHeight="1">
      <c r="B31" s="317"/>
    </row>
    <row r="33" ht="0.75" customHeight="1"/>
    <row r="34" ht="12.75" hidden="1" customHeight="1"/>
  </sheetData>
  <mergeCells count="34">
    <mergeCell ref="J3:K3"/>
    <mergeCell ref="L3:M3"/>
    <mergeCell ref="N3:O3"/>
    <mergeCell ref="H3:I3"/>
    <mergeCell ref="B1:Q1"/>
    <mergeCell ref="B2:C3"/>
    <mergeCell ref="D2:Q2"/>
    <mergeCell ref="P3:Q3"/>
    <mergeCell ref="D3:E3"/>
    <mergeCell ref="F3:G3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B5:C5"/>
    <mergeCell ref="B6:C6"/>
    <mergeCell ref="B12:C12"/>
    <mergeCell ref="B13:C13"/>
    <mergeCell ref="B14:C14"/>
    <mergeCell ref="B15:C15"/>
    <mergeCell ref="B7:C7"/>
    <mergeCell ref="B8:C8"/>
    <mergeCell ref="B9:C9"/>
    <mergeCell ref="B10:C10"/>
    <mergeCell ref="B11:C11"/>
  </mergeCells>
  <printOptions horizontalCentered="1" verticalCentered="1"/>
  <pageMargins left="0" right="0" top="0.98425196850393704" bottom="0.39370078740157483" header="0" footer="0"/>
  <pageSetup paperSize="9" scale="80" firstPageNumber="18" orientation="portrait" useFirstPageNumber="1" r:id="rId1"/>
  <headerFooter>
    <oddHeader>&amp;L&amp;G&amp;R&amp;G</oddHeader>
    <oddFooter>&amp;C&amp;"Arial Black,Normal"&amp;12 &amp;K03+00019&amp;R&amp;"Arial Black,Gras"&amp;14&amp;K03+000Janvier 2024 | N°53&amp;G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rgb="FF00B0F0"/>
  </sheetPr>
  <dimension ref="A1:Q33"/>
  <sheetViews>
    <sheetView showZeros="0" tabSelected="1" topLeftCell="A4" zoomScale="80" zoomScaleNormal="80" zoomScaleSheetLayoutView="80" workbookViewId="0">
      <selection activeCell="B5" sqref="B5:C28"/>
    </sheetView>
  </sheetViews>
  <sheetFormatPr baseColWidth="10" defaultColWidth="11.42578125" defaultRowHeight="12.75" customHeight="1"/>
  <cols>
    <col min="1" max="1" width="4.7109375" style="288" customWidth="1"/>
    <col min="2" max="2" width="10.7109375" style="33" customWidth="1"/>
    <col min="3" max="3" width="1.7109375" style="33" customWidth="1"/>
    <col min="4" max="4" width="10.7109375" style="33" customWidth="1"/>
    <col min="5" max="5" width="1.28515625" style="225" customWidth="1"/>
    <col min="6" max="6" width="9.7109375" style="33" customWidth="1"/>
    <col min="7" max="7" width="2.5703125" style="33" customWidth="1"/>
    <col min="8" max="8" width="9.7109375" style="33" customWidth="1"/>
    <col min="9" max="9" width="1.7109375" style="33" customWidth="1"/>
    <col min="10" max="10" width="9.28515625" style="33" customWidth="1"/>
    <col min="11" max="11" width="1.7109375" style="33" customWidth="1"/>
    <col min="12" max="12" width="9" style="33" customWidth="1"/>
    <col min="13" max="13" width="1.7109375" style="33" customWidth="1"/>
    <col min="14" max="14" width="9.42578125" style="33" customWidth="1"/>
    <col min="15" max="15" width="2" style="33" customWidth="1"/>
    <col min="16" max="16" width="9.7109375" style="33" customWidth="1"/>
    <col min="17" max="17" width="2" style="33" customWidth="1"/>
    <col min="18" max="16384" width="11.42578125" style="33"/>
  </cols>
  <sheetData>
    <row r="1" spans="1:17" ht="31.5" customHeight="1" thickBot="1">
      <c r="B1" s="832" t="s">
        <v>415</v>
      </c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</row>
    <row r="2" spans="1:17" s="318" customFormat="1" ht="14.25" customHeight="1" thickBot="1">
      <c r="A2" s="288"/>
      <c r="B2" s="823" t="s">
        <v>6</v>
      </c>
      <c r="C2" s="824"/>
      <c r="D2" s="841" t="s">
        <v>211</v>
      </c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  <c r="Q2" s="843"/>
    </row>
    <row r="3" spans="1:17" ht="51.75" customHeight="1" thickBot="1">
      <c r="B3" s="825"/>
      <c r="C3" s="826"/>
      <c r="D3" s="833" t="s">
        <v>204</v>
      </c>
      <c r="E3" s="834"/>
      <c r="F3" s="835" t="s">
        <v>205</v>
      </c>
      <c r="G3" s="836"/>
      <c r="H3" s="835" t="s">
        <v>101</v>
      </c>
      <c r="I3" s="837"/>
      <c r="J3" s="835" t="s">
        <v>102</v>
      </c>
      <c r="K3" s="837"/>
      <c r="L3" s="838" t="s">
        <v>208</v>
      </c>
      <c r="M3" s="839"/>
      <c r="N3" s="834" t="s">
        <v>212</v>
      </c>
      <c r="O3" s="834"/>
      <c r="P3" s="838" t="s">
        <v>210</v>
      </c>
      <c r="Q3" s="840"/>
    </row>
    <row r="4" spans="1:17" ht="12.75" customHeight="1">
      <c r="B4" s="289" t="s">
        <v>7</v>
      </c>
      <c r="C4" s="290"/>
      <c r="D4" s="291"/>
      <c r="E4" s="292"/>
      <c r="F4" s="293"/>
      <c r="G4" s="294"/>
      <c r="H4" s="295"/>
      <c r="I4" s="295"/>
      <c r="J4" s="296"/>
      <c r="K4" s="294"/>
      <c r="L4" s="295"/>
      <c r="M4" s="295"/>
      <c r="N4" s="296"/>
      <c r="O4" s="294"/>
      <c r="P4" s="295"/>
      <c r="Q4" s="297"/>
    </row>
    <row r="5" spans="1:17" ht="12.75" customHeight="1">
      <c r="A5" s="288">
        <v>23</v>
      </c>
      <c r="B5" s="817">
        <v>44849</v>
      </c>
      <c r="C5" s="818"/>
      <c r="D5" s="319">
        <v>10.365907089593529</v>
      </c>
      <c r="E5" s="320">
        <v>0</v>
      </c>
      <c r="F5" s="321">
        <v>11.68143500252028</v>
      </c>
      <c r="G5" s="322">
        <v>0</v>
      </c>
      <c r="H5" s="321">
        <v>9.4131813847398771</v>
      </c>
      <c r="I5" s="320">
        <v>0</v>
      </c>
      <c r="J5" s="321">
        <v>9.4501385018397102</v>
      </c>
      <c r="K5" s="322">
        <v>0</v>
      </c>
      <c r="L5" s="321">
        <v>7.8751967222011166</v>
      </c>
      <c r="M5" s="320">
        <v>0</v>
      </c>
      <c r="N5" s="321">
        <v>4.2244345201589928</v>
      </c>
      <c r="O5" s="323">
        <v>0</v>
      </c>
      <c r="P5" s="320">
        <v>13.848261882488311</v>
      </c>
      <c r="Q5" s="302">
        <v>0</v>
      </c>
    </row>
    <row r="6" spans="1:17" ht="12.75" customHeight="1">
      <c r="A6" s="288">
        <v>22</v>
      </c>
      <c r="B6" s="817">
        <v>44880</v>
      </c>
      <c r="C6" s="818"/>
      <c r="D6" s="319">
        <v>10.824415259322272</v>
      </c>
      <c r="E6" s="320">
        <v>0</v>
      </c>
      <c r="F6" s="321">
        <v>12.372195787534368</v>
      </c>
      <c r="G6" s="322">
        <v>0</v>
      </c>
      <c r="H6" s="321">
        <v>9.9113863744640263</v>
      </c>
      <c r="I6" s="320">
        <v>0</v>
      </c>
      <c r="J6" s="321">
        <v>9.4387534506269244</v>
      </c>
      <c r="K6" s="322">
        <v>0</v>
      </c>
      <c r="L6" s="321">
        <v>8.6727565098712045</v>
      </c>
      <c r="M6" s="320">
        <v>0</v>
      </c>
      <c r="N6" s="321">
        <v>5.5934963041718522</v>
      </c>
      <c r="O6" s="323">
        <v>0</v>
      </c>
      <c r="P6" s="320">
        <v>13.877168307548061</v>
      </c>
      <c r="Q6" s="302">
        <v>0</v>
      </c>
    </row>
    <row r="7" spans="1:17" ht="12.75" customHeight="1">
      <c r="A7" s="288">
        <v>21</v>
      </c>
      <c r="B7" s="817">
        <v>44910</v>
      </c>
      <c r="C7" s="818"/>
      <c r="D7" s="319">
        <v>10.822500049770056</v>
      </c>
      <c r="E7" s="320">
        <v>0</v>
      </c>
      <c r="F7" s="321">
        <v>12.570068968264714</v>
      </c>
      <c r="G7" s="322">
        <v>0</v>
      </c>
      <c r="H7" s="321">
        <v>10.000981526273357</v>
      </c>
      <c r="I7" s="320">
        <v>0</v>
      </c>
      <c r="J7" s="321">
        <v>9.3398037903499329</v>
      </c>
      <c r="K7" s="322">
        <v>0</v>
      </c>
      <c r="L7" s="321">
        <v>8.9291236337106117</v>
      </c>
      <c r="M7" s="320">
        <v>0</v>
      </c>
      <c r="N7" s="321">
        <v>6.5273992296388972</v>
      </c>
      <c r="O7" s="323">
        <v>0</v>
      </c>
      <c r="P7" s="320">
        <v>13.823913425028156</v>
      </c>
      <c r="Q7" s="302">
        <v>0</v>
      </c>
    </row>
    <row r="8" spans="1:17" ht="12.75" customHeight="1">
      <c r="A8" s="288">
        <v>20</v>
      </c>
      <c r="B8" s="817">
        <v>44941</v>
      </c>
      <c r="C8" s="818"/>
      <c r="D8" s="319">
        <v>11.446504364114872</v>
      </c>
      <c r="E8" s="320">
        <v>0</v>
      </c>
      <c r="F8" s="321">
        <v>13.759159461076154</v>
      </c>
      <c r="G8" s="322">
        <v>0</v>
      </c>
      <c r="H8" s="321">
        <v>10.770313588850167</v>
      </c>
      <c r="I8" s="320">
        <v>0</v>
      </c>
      <c r="J8" s="321">
        <v>9.6875000000000036</v>
      </c>
      <c r="K8" s="322">
        <v>0</v>
      </c>
      <c r="L8" s="321">
        <v>10.198809203600945</v>
      </c>
      <c r="M8" s="320">
        <v>0</v>
      </c>
      <c r="N8" s="321">
        <v>8.5820819535254564</v>
      </c>
      <c r="O8" s="323">
        <v>0</v>
      </c>
      <c r="P8" s="320">
        <v>13.65080938533203</v>
      </c>
      <c r="Q8" s="302">
        <v>0</v>
      </c>
    </row>
    <row r="9" spans="1:17" ht="12.75" customHeight="1">
      <c r="A9" s="288">
        <v>19</v>
      </c>
      <c r="B9" s="817">
        <v>44972</v>
      </c>
      <c r="C9" s="818"/>
      <c r="D9" s="319">
        <v>11.631078121777772</v>
      </c>
      <c r="E9" s="320">
        <v>0</v>
      </c>
      <c r="F9" s="321">
        <v>14.220698191114867</v>
      </c>
      <c r="G9" s="322">
        <v>0</v>
      </c>
      <c r="H9" s="321">
        <v>11.02246138962073</v>
      </c>
      <c r="I9" s="320">
        <v>0</v>
      </c>
      <c r="J9" s="321">
        <v>9.6975347023348988</v>
      </c>
      <c r="K9" s="322">
        <v>0</v>
      </c>
      <c r="L9" s="321">
        <v>10.728808154703252</v>
      </c>
      <c r="M9" s="320">
        <v>0</v>
      </c>
      <c r="N9" s="321">
        <v>9.3874363438166029</v>
      </c>
      <c r="O9" s="323">
        <v>0</v>
      </c>
      <c r="P9" s="320">
        <v>13.437233861352404</v>
      </c>
      <c r="Q9" s="302">
        <v>0</v>
      </c>
    </row>
    <row r="10" spans="1:17" ht="12.75" customHeight="1">
      <c r="A10" s="288">
        <v>18</v>
      </c>
      <c r="B10" s="817">
        <v>45000</v>
      </c>
      <c r="C10" s="818"/>
      <c r="D10" s="319">
        <v>12.432774107760736</v>
      </c>
      <c r="E10" s="320">
        <v>0</v>
      </c>
      <c r="F10" s="321">
        <v>15.514920771107587</v>
      </c>
      <c r="G10" s="322">
        <v>0</v>
      </c>
      <c r="H10" s="321">
        <v>11.966430815988339</v>
      </c>
      <c r="I10" s="320">
        <v>0</v>
      </c>
      <c r="J10" s="321">
        <v>10.006627282911706</v>
      </c>
      <c r="K10" s="322">
        <v>0</v>
      </c>
      <c r="L10" s="321">
        <v>12.316025570164557</v>
      </c>
      <c r="M10" s="320">
        <v>0</v>
      </c>
      <c r="N10" s="321">
        <v>12.748275219214911</v>
      </c>
      <c r="O10" s="323">
        <v>0</v>
      </c>
      <c r="P10" s="320">
        <v>13.380354761451162</v>
      </c>
      <c r="Q10" s="302">
        <v>0</v>
      </c>
    </row>
    <row r="11" spans="1:17" ht="12.75" customHeight="1">
      <c r="A11" s="288">
        <v>17</v>
      </c>
      <c r="B11" s="817">
        <v>45031</v>
      </c>
      <c r="C11" s="818"/>
      <c r="D11" s="319">
        <v>12.111176221118214</v>
      </c>
      <c r="E11" s="320">
        <v>0</v>
      </c>
      <c r="F11" s="321">
        <v>14.814028701583659</v>
      </c>
      <c r="G11" s="322">
        <v>0</v>
      </c>
      <c r="H11" s="321">
        <v>11.525364962382723</v>
      </c>
      <c r="I11" s="320">
        <v>0</v>
      </c>
      <c r="J11" s="321">
        <v>10.316224553944654</v>
      </c>
      <c r="K11" s="322">
        <v>0</v>
      </c>
      <c r="L11" s="321">
        <v>11.331536402091636</v>
      </c>
      <c r="M11" s="320">
        <v>0</v>
      </c>
      <c r="N11" s="321">
        <v>12.709991917591857</v>
      </c>
      <c r="O11" s="323">
        <v>0</v>
      </c>
      <c r="P11" s="320">
        <v>14.071463304327715</v>
      </c>
      <c r="Q11" s="302">
        <v>0</v>
      </c>
    </row>
    <row r="12" spans="1:17" ht="12.75" customHeight="1">
      <c r="A12" s="288">
        <v>16</v>
      </c>
      <c r="B12" s="817">
        <v>45061</v>
      </c>
      <c r="C12" s="818"/>
      <c r="D12" s="319">
        <v>11.786492883829247</v>
      </c>
      <c r="E12" s="320">
        <v>0</v>
      </c>
      <c r="F12" s="321">
        <v>14.214978092916542</v>
      </c>
      <c r="G12" s="322">
        <v>0</v>
      </c>
      <c r="H12" s="321">
        <v>11.226980132540177</v>
      </c>
      <c r="I12" s="320">
        <v>0</v>
      </c>
      <c r="J12" s="321">
        <v>10.655537350890487</v>
      </c>
      <c r="K12" s="322">
        <v>0</v>
      </c>
      <c r="L12" s="321">
        <v>11.093614122370843</v>
      </c>
      <c r="M12" s="320">
        <v>0</v>
      </c>
      <c r="N12" s="321">
        <v>12.622635823690853</v>
      </c>
      <c r="O12" s="323">
        <v>0</v>
      </c>
      <c r="P12" s="320">
        <v>14.247883920856964</v>
      </c>
      <c r="Q12" s="302">
        <v>0</v>
      </c>
    </row>
    <row r="13" spans="1:17" ht="12.75" customHeight="1">
      <c r="A13" s="288">
        <v>15</v>
      </c>
      <c r="B13" s="817">
        <v>45092</v>
      </c>
      <c r="C13" s="818"/>
      <c r="D13" s="319">
        <v>11.258332233031654</v>
      </c>
      <c r="E13" s="320">
        <v>0</v>
      </c>
      <c r="F13" s="321">
        <v>13.155746289029956</v>
      </c>
      <c r="G13" s="322">
        <v>0</v>
      </c>
      <c r="H13" s="321">
        <v>10.706874045588698</v>
      </c>
      <c r="I13" s="320">
        <v>0</v>
      </c>
      <c r="J13" s="321">
        <v>10.908194987500796</v>
      </c>
      <c r="K13" s="322">
        <v>0</v>
      </c>
      <c r="L13" s="321">
        <v>10.575795746951556</v>
      </c>
      <c r="M13" s="320">
        <v>0</v>
      </c>
      <c r="N13" s="321">
        <v>12.190036878859356</v>
      </c>
      <c r="O13" s="323">
        <v>0</v>
      </c>
      <c r="P13" s="320">
        <v>14.501271363191904</v>
      </c>
      <c r="Q13" s="302">
        <v>0</v>
      </c>
    </row>
    <row r="14" spans="1:17" ht="12.75" customHeight="1">
      <c r="A14" s="288">
        <v>14</v>
      </c>
      <c r="B14" s="817">
        <v>45122</v>
      </c>
      <c r="C14" s="818"/>
      <c r="D14" s="319">
        <v>9.4642851170987807</v>
      </c>
      <c r="E14" s="320">
        <v>0</v>
      </c>
      <c r="F14" s="321">
        <v>11.420981040351897</v>
      </c>
      <c r="G14" s="322">
        <v>0</v>
      </c>
      <c r="H14" s="321">
        <v>9.466695238025725</v>
      </c>
      <c r="I14" s="320">
        <v>0</v>
      </c>
      <c r="J14" s="321">
        <v>8.0953686800228741</v>
      </c>
      <c r="K14" s="322">
        <v>0</v>
      </c>
      <c r="L14" s="321">
        <v>9.5202368322417019</v>
      </c>
      <c r="M14" s="320">
        <v>0</v>
      </c>
      <c r="N14" s="321">
        <v>11.845559416692097</v>
      </c>
      <c r="O14" s="323">
        <v>0</v>
      </c>
      <c r="P14" s="320">
        <v>6.2149323549066438</v>
      </c>
      <c r="Q14" s="302">
        <v>0</v>
      </c>
    </row>
    <row r="15" spans="1:17" ht="12.75" customHeight="1">
      <c r="A15" s="288">
        <v>13</v>
      </c>
      <c r="B15" s="817">
        <v>45153</v>
      </c>
      <c r="C15" s="818"/>
      <c r="D15" s="319">
        <v>8.4718250797403361</v>
      </c>
      <c r="E15" s="320">
        <v>0</v>
      </c>
      <c r="F15" s="321">
        <v>10.825049072373849</v>
      </c>
      <c r="G15" s="322">
        <v>0</v>
      </c>
      <c r="H15" s="321">
        <v>8.7736503440647198</v>
      </c>
      <c r="I15" s="320">
        <v>0</v>
      </c>
      <c r="J15" s="321">
        <v>6.8531191495954102</v>
      </c>
      <c r="K15" s="322">
        <v>0</v>
      </c>
      <c r="L15" s="321">
        <v>9.1449980470749814</v>
      </c>
      <c r="M15" s="320">
        <v>0</v>
      </c>
      <c r="N15" s="321">
        <v>11.678224848941788</v>
      </c>
      <c r="O15" s="323">
        <v>0</v>
      </c>
      <c r="P15" s="320">
        <v>1.8766681074480207</v>
      </c>
      <c r="Q15" s="302">
        <v>0</v>
      </c>
    </row>
    <row r="16" spans="1:17" ht="12.75" customHeight="1">
      <c r="A16" s="288">
        <v>12</v>
      </c>
      <c r="B16" s="817">
        <v>45184</v>
      </c>
      <c r="C16" s="818"/>
      <c r="D16" s="319">
        <v>8.199306729549761</v>
      </c>
      <c r="E16" s="320">
        <v>0</v>
      </c>
      <c r="F16" s="321">
        <v>10.187013437233894</v>
      </c>
      <c r="G16" s="322">
        <v>0</v>
      </c>
      <c r="H16" s="321">
        <v>8.5327294925441777</v>
      </c>
      <c r="I16" s="320">
        <v>0</v>
      </c>
      <c r="J16" s="321">
        <v>6.3656087879173873</v>
      </c>
      <c r="K16" s="322">
        <v>0</v>
      </c>
      <c r="L16" s="321">
        <v>9.1890320387621127</v>
      </c>
      <c r="M16" s="320">
        <v>0</v>
      </c>
      <c r="N16" s="321">
        <v>11.815671350821866</v>
      </c>
      <c r="O16" s="323">
        <v>0</v>
      </c>
      <c r="P16" s="320">
        <v>3.1794781265182426</v>
      </c>
      <c r="Q16" s="302">
        <v>0</v>
      </c>
    </row>
    <row r="17" spans="1:17" ht="12.75" customHeight="1">
      <c r="A17" s="288">
        <v>11</v>
      </c>
      <c r="B17" s="817">
        <v>45214</v>
      </c>
      <c r="C17" s="818"/>
      <c r="D17" s="319">
        <v>7.6393982247669578</v>
      </c>
      <c r="E17" s="320">
        <v>0</v>
      </c>
      <c r="F17" s="321">
        <v>9.5015258270032099</v>
      </c>
      <c r="G17" s="322">
        <v>0</v>
      </c>
      <c r="H17" s="321">
        <v>7.9204064308415312</v>
      </c>
      <c r="I17" s="320">
        <v>0</v>
      </c>
      <c r="J17" s="321">
        <v>6.145484343223373</v>
      </c>
      <c r="K17" s="322">
        <v>0</v>
      </c>
      <c r="L17" s="321">
        <v>9.0271799518693019</v>
      </c>
      <c r="M17" s="320">
        <v>0</v>
      </c>
      <c r="N17" s="321">
        <v>11.714094624402737</v>
      </c>
      <c r="O17" s="323">
        <v>0</v>
      </c>
      <c r="P17" s="320">
        <v>3.0233419896726677</v>
      </c>
      <c r="Q17" s="302">
        <v>0</v>
      </c>
    </row>
    <row r="18" spans="1:17" ht="12.75" customHeight="1">
      <c r="A18" s="288">
        <v>10</v>
      </c>
      <c r="B18" s="817">
        <v>45245</v>
      </c>
      <c r="C18" s="818"/>
      <c r="D18" s="319">
        <v>7.1694482922593394</v>
      </c>
      <c r="E18" s="320">
        <v>0</v>
      </c>
      <c r="F18" s="321">
        <v>8.7582845847707258</v>
      </c>
      <c r="G18" s="322">
        <v>0</v>
      </c>
      <c r="H18" s="321">
        <v>7.3997015255077514</v>
      </c>
      <c r="I18" s="320">
        <v>0</v>
      </c>
      <c r="J18" s="321">
        <v>6.0310074927936386</v>
      </c>
      <c r="K18" s="322">
        <v>0</v>
      </c>
      <c r="L18" s="321">
        <v>8.2720206512967298</v>
      </c>
      <c r="M18" s="320">
        <v>0</v>
      </c>
      <c r="N18" s="321">
        <v>10.112774560295602</v>
      </c>
      <c r="O18" s="323">
        <v>0</v>
      </c>
      <c r="P18" s="320">
        <v>2.956204846526167</v>
      </c>
      <c r="Q18" s="302">
        <v>0</v>
      </c>
    </row>
    <row r="19" spans="1:17" ht="12.75" customHeight="1">
      <c r="A19" s="288">
        <v>9</v>
      </c>
      <c r="B19" s="817">
        <v>45275</v>
      </c>
      <c r="C19" s="818"/>
      <c r="D19" s="319">
        <v>7.4508415117121141</v>
      </c>
      <c r="E19" s="320">
        <v>0</v>
      </c>
      <c r="F19" s="321">
        <v>8.7939237033778372</v>
      </c>
      <c r="G19" s="322">
        <v>0</v>
      </c>
      <c r="H19" s="321">
        <v>7.7198901975080947</v>
      </c>
      <c r="I19" s="320">
        <v>0</v>
      </c>
      <c r="J19" s="321">
        <v>5.951761929522803</v>
      </c>
      <c r="K19" s="322">
        <v>0</v>
      </c>
      <c r="L19" s="321">
        <v>8.729135584596893</v>
      </c>
      <c r="M19" s="320">
        <v>0</v>
      </c>
      <c r="N19" s="321">
        <v>10.219795665033926</v>
      </c>
      <c r="O19" s="323">
        <v>0</v>
      </c>
      <c r="P19" s="320">
        <v>2.8964947659554152</v>
      </c>
      <c r="Q19" s="302">
        <v>0</v>
      </c>
    </row>
    <row r="20" spans="1:17" ht="12.75" customHeight="1">
      <c r="A20" s="288">
        <v>8</v>
      </c>
      <c r="B20" s="817">
        <v>45306</v>
      </c>
      <c r="C20" s="818"/>
      <c r="D20" s="319">
        <v>7.1321868038192404</v>
      </c>
      <c r="E20" s="320">
        <v>0</v>
      </c>
      <c r="F20" s="321">
        <v>7.649396131862285</v>
      </c>
      <c r="G20" s="322">
        <v>0</v>
      </c>
      <c r="H20" s="321">
        <v>7.344387167721278</v>
      </c>
      <c r="I20" s="320">
        <v>0</v>
      </c>
      <c r="J20" s="321">
        <v>6.0289300636030552</v>
      </c>
      <c r="K20" s="322">
        <v>0</v>
      </c>
      <c r="L20" s="321">
        <v>7.599621522588107</v>
      </c>
      <c r="M20" s="320">
        <v>0</v>
      </c>
      <c r="N20" s="321">
        <v>7.9158131132425869</v>
      </c>
      <c r="O20" s="323">
        <v>0</v>
      </c>
      <c r="P20" s="320">
        <v>6.3462440749741056</v>
      </c>
      <c r="Q20" s="302">
        <v>0</v>
      </c>
    </row>
    <row r="21" spans="1:17" ht="12.75" customHeight="1">
      <c r="A21" s="288">
        <v>7</v>
      </c>
      <c r="B21" s="817">
        <v>45337</v>
      </c>
      <c r="C21" s="818"/>
      <c r="D21" s="319">
        <v>7.3847727626889403</v>
      </c>
      <c r="E21" s="320">
        <v>0</v>
      </c>
      <c r="F21" s="321">
        <v>7.5815093975401204</v>
      </c>
      <c r="G21" s="322">
        <v>0</v>
      </c>
      <c r="H21" s="321">
        <v>7.63677866020398</v>
      </c>
      <c r="I21" s="320">
        <v>0</v>
      </c>
      <c r="J21" s="321">
        <v>6.2658368327675129</v>
      </c>
      <c r="K21" s="322">
        <v>0</v>
      </c>
      <c r="L21" s="321">
        <v>6.9687837471998249</v>
      </c>
      <c r="M21" s="320">
        <v>0</v>
      </c>
      <c r="N21" s="321">
        <v>6.6785259575683265</v>
      </c>
      <c r="O21" s="323">
        <v>0</v>
      </c>
      <c r="P21" s="320">
        <v>6.3020465772759326</v>
      </c>
      <c r="Q21" s="302">
        <v>0</v>
      </c>
    </row>
    <row r="22" spans="1:17" ht="12.75" customHeight="1">
      <c r="A22" s="288">
        <v>6</v>
      </c>
      <c r="B22" s="817">
        <v>45366</v>
      </c>
      <c r="C22" s="818"/>
      <c r="D22" s="319">
        <v>7.2570552637793773</v>
      </c>
      <c r="E22" s="320">
        <v>0</v>
      </c>
      <c r="F22" s="321">
        <v>6.3227655070607014</v>
      </c>
      <c r="G22" s="322">
        <v>0</v>
      </c>
      <c r="H22" s="321">
        <v>7.4878756819065417</v>
      </c>
      <c r="I22" s="320">
        <v>0</v>
      </c>
      <c r="J22" s="321">
        <v>6.1045188478370038</v>
      </c>
      <c r="K22" s="322">
        <v>0</v>
      </c>
      <c r="L22" s="321">
        <v>5.6103248380119597</v>
      </c>
      <c r="M22" s="320">
        <v>0</v>
      </c>
      <c r="N22" s="321">
        <v>4.2529153490151295</v>
      </c>
      <c r="O22" s="323">
        <v>0</v>
      </c>
      <c r="P22" s="320">
        <v>7.193239211791469</v>
      </c>
      <c r="Q22" s="302">
        <v>0</v>
      </c>
    </row>
    <row r="23" spans="1:17" ht="12.75" customHeight="1">
      <c r="A23" s="288">
        <v>5</v>
      </c>
      <c r="B23" s="817">
        <v>45397</v>
      </c>
      <c r="C23" s="818"/>
      <c r="D23" s="319">
        <v>7.341864170606871</v>
      </c>
      <c r="E23" s="320">
        <v>0</v>
      </c>
      <c r="F23" s="321">
        <v>6.2720537771317808</v>
      </c>
      <c r="G23" s="322">
        <v>0</v>
      </c>
      <c r="H23" s="321">
        <v>7.6800396569186802</v>
      </c>
      <c r="I23" s="320">
        <v>0</v>
      </c>
      <c r="J23" s="321">
        <v>5.8929278256789175</v>
      </c>
      <c r="K23" s="322">
        <v>0</v>
      </c>
      <c r="L23" s="321">
        <v>5.7202200451201612</v>
      </c>
      <c r="M23" s="320">
        <v>0</v>
      </c>
      <c r="N23" s="321">
        <v>4.4496289148534318</v>
      </c>
      <c r="O23" s="323">
        <v>0</v>
      </c>
      <c r="P23" s="320">
        <v>7.9894175951112256</v>
      </c>
      <c r="Q23" s="302">
        <v>0</v>
      </c>
    </row>
    <row r="24" spans="1:17" ht="12.75" customHeight="1">
      <c r="A24" s="288">
        <v>4</v>
      </c>
      <c r="B24" s="817">
        <v>45427</v>
      </c>
      <c r="C24" s="818"/>
      <c r="D24" s="319">
        <v>7.3420109204550332</v>
      </c>
      <c r="E24" s="320">
        <v>0</v>
      </c>
      <c r="F24" s="321">
        <v>6.2526987519243793</v>
      </c>
      <c r="G24" s="322">
        <v>0</v>
      </c>
      <c r="H24" s="321">
        <v>7.7200927438092481</v>
      </c>
      <c r="I24" s="320">
        <v>0</v>
      </c>
      <c r="J24" s="321">
        <v>5.4795669011209469</v>
      </c>
      <c r="K24" s="322">
        <v>0</v>
      </c>
      <c r="L24" s="321">
        <v>5.8931368102709047</v>
      </c>
      <c r="M24" s="320">
        <v>0</v>
      </c>
      <c r="N24" s="321">
        <v>4.6288458871614147</v>
      </c>
      <c r="O24" s="323">
        <v>0</v>
      </c>
      <c r="P24" s="320">
        <v>8.1800909452581116</v>
      </c>
      <c r="Q24" s="302">
        <v>0</v>
      </c>
    </row>
    <row r="25" spans="1:17" ht="12.75" customHeight="1">
      <c r="A25" s="288">
        <v>3</v>
      </c>
      <c r="B25" s="817">
        <v>45458</v>
      </c>
      <c r="C25" s="818"/>
      <c r="D25" s="319">
        <v>7.1913584778236173</v>
      </c>
      <c r="E25" s="320">
        <v>0</v>
      </c>
      <c r="F25" s="321">
        <v>6.1468406195092751</v>
      </c>
      <c r="G25" s="322">
        <v>0</v>
      </c>
      <c r="H25" s="321">
        <v>7.5649951785747849</v>
      </c>
      <c r="I25" s="320">
        <v>0</v>
      </c>
      <c r="J25" s="321">
        <v>5.2471314231883115</v>
      </c>
      <c r="K25" s="322">
        <v>0</v>
      </c>
      <c r="L25" s="321">
        <v>5.9629664431243068</v>
      </c>
      <c r="M25" s="320">
        <v>0</v>
      </c>
      <c r="N25" s="321">
        <v>4.9921919425465644</v>
      </c>
      <c r="O25" s="323">
        <v>0</v>
      </c>
      <c r="P25" s="320">
        <v>8.0446662091224308</v>
      </c>
      <c r="Q25" s="302">
        <v>0</v>
      </c>
    </row>
    <row r="26" spans="1:17" ht="12.75" customHeight="1">
      <c r="A26" s="288">
        <v>2</v>
      </c>
      <c r="B26" s="817">
        <v>45488</v>
      </c>
      <c r="C26" s="818"/>
      <c r="D26" s="319">
        <v>7.5531312973311948</v>
      </c>
      <c r="E26" s="320">
        <v>0</v>
      </c>
      <c r="F26" s="321">
        <v>6.5431386556475069</v>
      </c>
      <c r="G26" s="322">
        <v>0</v>
      </c>
      <c r="H26" s="321">
        <v>7.9071193770787529</v>
      </c>
      <c r="I26" s="320">
        <v>0</v>
      </c>
      <c r="J26" s="321">
        <v>6.0326956753685046</v>
      </c>
      <c r="K26" s="322">
        <v>0</v>
      </c>
      <c r="L26" s="321">
        <v>6.2553328975173184</v>
      </c>
      <c r="M26" s="320">
        <v>0</v>
      </c>
      <c r="N26" s="321">
        <v>5.1124051261472347</v>
      </c>
      <c r="O26" s="323">
        <v>0</v>
      </c>
      <c r="P26" s="320">
        <v>8.4227973308444106</v>
      </c>
      <c r="Q26" s="302">
        <v>0</v>
      </c>
    </row>
    <row r="27" spans="1:17" ht="12.75" customHeight="1">
      <c r="A27" s="288">
        <v>1</v>
      </c>
      <c r="B27" s="817">
        <v>45519</v>
      </c>
      <c r="C27" s="818"/>
      <c r="D27" s="319">
        <v>7.8278170047328066</v>
      </c>
      <c r="E27" s="320">
        <v>0</v>
      </c>
      <c r="F27" s="321">
        <v>6.7717367705369291</v>
      </c>
      <c r="G27" s="322">
        <v>0</v>
      </c>
      <c r="H27" s="321">
        <v>8.1595717763202735</v>
      </c>
      <c r="I27" s="320">
        <v>0</v>
      </c>
      <c r="J27" s="321">
        <v>6.4165456671348098</v>
      </c>
      <c r="K27" s="322">
        <v>0</v>
      </c>
      <c r="L27" s="321">
        <v>6.2781061045619424</v>
      </c>
      <c r="M27" s="320">
        <v>0</v>
      </c>
      <c r="N27" s="321">
        <v>5.1654530765361528</v>
      </c>
      <c r="O27" s="323">
        <v>0</v>
      </c>
      <c r="P27" s="320">
        <v>8.7790231502806293</v>
      </c>
      <c r="Q27" s="302">
        <v>0</v>
      </c>
    </row>
    <row r="28" spans="1:17" ht="12.75" customHeight="1">
      <c r="A28" s="288">
        <v>0</v>
      </c>
      <c r="B28" s="817">
        <v>45550</v>
      </c>
      <c r="C28" s="818"/>
      <c r="D28" s="319">
        <v>7.8362114472833255</v>
      </c>
      <c r="E28" s="320">
        <v>0</v>
      </c>
      <c r="F28" s="321">
        <v>6.8835034958697472</v>
      </c>
      <c r="G28" s="322">
        <v>0</v>
      </c>
      <c r="H28" s="321">
        <v>8.0561711599107753</v>
      </c>
      <c r="I28" s="320">
        <v>0</v>
      </c>
      <c r="J28" s="321">
        <v>6.752539135615554</v>
      </c>
      <c r="K28" s="322">
        <v>0</v>
      </c>
      <c r="L28" s="321">
        <v>6.3199261167819154</v>
      </c>
      <c r="M28" s="320">
        <v>0</v>
      </c>
      <c r="N28" s="321">
        <v>5.330579869938612</v>
      </c>
      <c r="O28" s="323">
        <v>0</v>
      </c>
      <c r="P28" s="320">
        <v>7.6369639907668319</v>
      </c>
      <c r="Q28" s="302">
        <v>0</v>
      </c>
    </row>
    <row r="29" spans="1:17" ht="12.75" customHeight="1" thickBot="1">
      <c r="B29" s="304"/>
      <c r="C29" s="305"/>
      <c r="D29" s="306"/>
      <c r="E29" s="307"/>
      <c r="F29" s="308"/>
      <c r="G29" s="309"/>
      <c r="H29" s="310"/>
      <c r="I29" s="310"/>
      <c r="J29" s="311"/>
      <c r="K29" s="309"/>
      <c r="L29" s="310"/>
      <c r="M29" s="310"/>
      <c r="N29" s="311"/>
      <c r="O29" s="312"/>
      <c r="P29" s="313"/>
      <c r="Q29" s="314"/>
    </row>
    <row r="30" spans="1:17" ht="12.75" customHeight="1">
      <c r="B30" s="315" t="s">
        <v>402</v>
      </c>
      <c r="L30" s="316" t="s">
        <v>288</v>
      </c>
    </row>
    <row r="31" spans="1:17" ht="12.75" customHeight="1">
      <c r="B31" s="315"/>
      <c r="L31" s="316"/>
    </row>
    <row r="32" spans="1:17" ht="0.75" customHeight="1"/>
    <row r="33" ht="12.75" hidden="1" customHeight="1"/>
  </sheetData>
  <mergeCells count="34">
    <mergeCell ref="B1:Q1"/>
    <mergeCell ref="D3:E3"/>
    <mergeCell ref="F3:G3"/>
    <mergeCell ref="H3:I3"/>
    <mergeCell ref="J3:K3"/>
    <mergeCell ref="L3:M3"/>
    <mergeCell ref="N3:O3"/>
    <mergeCell ref="P3:Q3"/>
    <mergeCell ref="B2:C3"/>
    <mergeCell ref="D2:Q2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4:C14"/>
    <mergeCell ref="B16:C16"/>
    <mergeCell ref="B15:C15"/>
    <mergeCell ref="B8:C8"/>
    <mergeCell ref="B5:C5"/>
    <mergeCell ref="B6:C6"/>
    <mergeCell ref="B7:C7"/>
    <mergeCell ref="B9:C9"/>
    <mergeCell ref="B10:C10"/>
    <mergeCell ref="B11:C11"/>
    <mergeCell ref="B12:C12"/>
    <mergeCell ref="B13:C13"/>
  </mergeCells>
  <printOptions horizontalCentered="1" verticalCentered="1"/>
  <pageMargins left="0" right="0" top="0.98425196850393704" bottom="0.39370078740157483" header="0" footer="0"/>
  <pageSetup paperSize="9" scale="80" firstPageNumber="18" orientation="portrait" useFirstPageNumber="1" r:id="rId1"/>
  <headerFooter>
    <oddHeader>&amp;L&amp;G&amp;R&amp;G</oddHeader>
    <oddFooter xml:space="preserve">&amp;C&amp;"Arial Black,Normal"&amp;12 &amp;K03+00020&amp;R&amp;"Arial Black,Gras"&amp;14&amp;K03+000Janvier 2024 | N°53&amp;G       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tabColor rgb="FF00B0F0"/>
  </sheetPr>
  <dimension ref="A1:N35"/>
  <sheetViews>
    <sheetView topLeftCell="A2" zoomScale="85" zoomScaleNormal="85" zoomScalePageLayoutView="90" workbookViewId="0">
      <selection activeCell="B33" sqref="B33:C33"/>
    </sheetView>
  </sheetViews>
  <sheetFormatPr baseColWidth="10" defaultColWidth="11.42578125" defaultRowHeight="12.75" customHeight="1"/>
  <cols>
    <col min="1" max="1" width="12.5703125" style="288" customWidth="1"/>
    <col min="2" max="2" width="9.42578125" style="33" customWidth="1"/>
    <col min="3" max="4" width="10.7109375" style="33" customWidth="1"/>
    <col min="5" max="5" width="3" style="33" customWidth="1"/>
    <col min="6" max="6" width="10.7109375" style="33" customWidth="1"/>
    <col min="7" max="7" width="1.7109375" style="33" customWidth="1"/>
    <col min="8" max="8" width="11.28515625" style="33" customWidth="1"/>
    <col min="9" max="9" width="1.5703125" style="33" customWidth="1"/>
    <col min="10" max="10" width="11" style="33" customWidth="1"/>
    <col min="11" max="11" width="1.7109375" style="33" customWidth="1"/>
    <col min="12" max="12" width="15.7109375" style="33" customWidth="1"/>
    <col min="13" max="13" width="2" style="33" customWidth="1"/>
    <col min="14" max="14" width="15.5703125" style="33" customWidth="1"/>
    <col min="15" max="16384" width="11.42578125" style="33"/>
  </cols>
  <sheetData>
    <row r="1" spans="1:14" ht="27.75" customHeight="1" thickBot="1">
      <c r="B1" s="832" t="s">
        <v>417</v>
      </c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324"/>
    </row>
    <row r="2" spans="1:14" ht="12.75" customHeight="1" thickBot="1">
      <c r="B2" s="846" t="s">
        <v>6</v>
      </c>
      <c r="C2" s="847"/>
      <c r="D2" s="850" t="s">
        <v>213</v>
      </c>
      <c r="E2" s="851"/>
      <c r="F2" s="851"/>
      <c r="G2" s="851"/>
      <c r="H2" s="851"/>
      <c r="I2" s="851"/>
      <c r="J2" s="851"/>
      <c r="K2" s="851"/>
      <c r="L2" s="851"/>
      <c r="M2" s="852"/>
      <c r="N2" s="325"/>
    </row>
    <row r="3" spans="1:14" ht="15" customHeight="1" thickBot="1">
      <c r="B3" s="848"/>
      <c r="C3" s="849"/>
      <c r="D3" s="850" t="s">
        <v>92</v>
      </c>
      <c r="E3" s="851"/>
      <c r="F3" s="851"/>
      <c r="G3" s="851"/>
      <c r="H3" s="851"/>
      <c r="I3" s="851"/>
      <c r="J3" s="851"/>
      <c r="K3" s="851"/>
      <c r="L3" s="846" t="s">
        <v>191</v>
      </c>
      <c r="M3" s="847"/>
      <c r="N3" s="325"/>
    </row>
    <row r="4" spans="1:14" ht="29.25" customHeight="1" thickBot="1">
      <c r="B4" s="848"/>
      <c r="C4" s="849"/>
      <c r="D4" s="833" t="s">
        <v>93</v>
      </c>
      <c r="E4" s="834"/>
      <c r="F4" s="838" t="s">
        <v>16</v>
      </c>
      <c r="G4" s="839"/>
      <c r="H4" s="834" t="s">
        <v>17</v>
      </c>
      <c r="I4" s="834"/>
      <c r="J4" s="838" t="s">
        <v>18</v>
      </c>
      <c r="K4" s="834"/>
      <c r="L4" s="853"/>
      <c r="M4" s="854"/>
    </row>
    <row r="5" spans="1:14" ht="12.75" customHeight="1">
      <c r="B5" s="289" t="s">
        <v>7</v>
      </c>
      <c r="C5" s="290"/>
      <c r="D5" s="326"/>
      <c r="E5" s="326"/>
      <c r="F5" s="293"/>
      <c r="G5" s="327"/>
      <c r="H5" s="326"/>
      <c r="I5" s="326"/>
      <c r="J5" s="293"/>
      <c r="K5" s="326"/>
      <c r="L5" s="291"/>
      <c r="M5" s="290"/>
    </row>
    <row r="6" spans="1:14" ht="12.75" customHeight="1">
      <c r="A6" s="288">
        <v>23</v>
      </c>
      <c r="B6" s="844">
        <v>44666</v>
      </c>
      <c r="C6" s="845"/>
      <c r="D6" s="328">
        <v>2303</v>
      </c>
      <c r="E6" s="329">
        <v>0</v>
      </c>
      <c r="F6" s="330">
        <v>4</v>
      </c>
      <c r="G6" s="331">
        <v>0</v>
      </c>
      <c r="H6" s="332">
        <v>45</v>
      </c>
      <c r="I6" s="329">
        <v>0</v>
      </c>
      <c r="J6" s="333">
        <v>2206</v>
      </c>
      <c r="K6" s="329">
        <v>0</v>
      </c>
      <c r="L6" s="334">
        <v>1130</v>
      </c>
      <c r="M6" s="335">
        <v>0</v>
      </c>
    </row>
    <row r="7" spans="1:14" ht="12.75" customHeight="1">
      <c r="A7" s="288">
        <v>22</v>
      </c>
      <c r="B7" s="844">
        <v>44696</v>
      </c>
      <c r="C7" s="845"/>
      <c r="D7" s="328">
        <v>2340</v>
      </c>
      <c r="E7" s="329">
        <v>0</v>
      </c>
      <c r="F7" s="330">
        <v>2</v>
      </c>
      <c r="G7" s="331">
        <v>0</v>
      </c>
      <c r="H7" s="332">
        <v>40</v>
      </c>
      <c r="I7" s="329">
        <v>0</v>
      </c>
      <c r="J7" s="333">
        <v>2207</v>
      </c>
      <c r="K7" s="329">
        <v>0</v>
      </c>
      <c r="L7" s="334">
        <v>864</v>
      </c>
      <c r="M7" s="335">
        <v>0</v>
      </c>
    </row>
    <row r="8" spans="1:14" ht="12.75" customHeight="1">
      <c r="A8" s="288">
        <v>21</v>
      </c>
      <c r="B8" s="844">
        <v>44727</v>
      </c>
      <c r="C8" s="845"/>
      <c r="D8" s="328">
        <v>2255.0285714285715</v>
      </c>
      <c r="E8" s="329">
        <v>0</v>
      </c>
      <c r="F8" s="330">
        <v>2</v>
      </c>
      <c r="G8" s="331">
        <v>0</v>
      </c>
      <c r="H8" s="332">
        <v>38</v>
      </c>
      <c r="I8" s="329">
        <v>0</v>
      </c>
      <c r="J8" s="333">
        <v>2258</v>
      </c>
      <c r="K8" s="329">
        <v>0</v>
      </c>
      <c r="L8" s="334">
        <v>899</v>
      </c>
      <c r="M8" s="335">
        <v>0</v>
      </c>
    </row>
    <row r="9" spans="1:14" ht="12.75" customHeight="1">
      <c r="A9" s="288">
        <v>20</v>
      </c>
      <c r="B9" s="844">
        <v>44757</v>
      </c>
      <c r="C9" s="845"/>
      <c r="D9" s="328">
        <v>2460</v>
      </c>
      <c r="E9" s="329">
        <v>0</v>
      </c>
      <c r="F9" s="330">
        <v>1</v>
      </c>
      <c r="G9" s="331">
        <v>0</v>
      </c>
      <c r="H9" s="332">
        <v>40</v>
      </c>
      <c r="I9" s="329">
        <v>0</v>
      </c>
      <c r="J9" s="333">
        <v>2285</v>
      </c>
      <c r="K9" s="329">
        <v>0</v>
      </c>
      <c r="L9" s="334">
        <v>979</v>
      </c>
      <c r="M9" s="335">
        <v>0</v>
      </c>
    </row>
    <row r="10" spans="1:14" ht="12.75" customHeight="1">
      <c r="A10" s="288">
        <v>19</v>
      </c>
      <c r="B10" s="844">
        <v>44788</v>
      </c>
      <c r="C10" s="845"/>
      <c r="D10" s="328">
        <v>2412</v>
      </c>
      <c r="E10" s="329">
        <v>0</v>
      </c>
      <c r="F10" s="330">
        <v>1</v>
      </c>
      <c r="G10" s="331">
        <v>0</v>
      </c>
      <c r="H10" s="332">
        <v>30</v>
      </c>
      <c r="I10" s="329">
        <v>0</v>
      </c>
      <c r="J10" s="333">
        <v>2288</v>
      </c>
      <c r="K10" s="329">
        <v>0</v>
      </c>
      <c r="L10" s="334">
        <v>975</v>
      </c>
      <c r="M10" s="335">
        <v>0</v>
      </c>
    </row>
    <row r="11" spans="1:14" ht="12.75" customHeight="1">
      <c r="A11" s="288">
        <v>18</v>
      </c>
      <c r="B11" s="844">
        <v>44819</v>
      </c>
      <c r="C11" s="845"/>
      <c r="D11" s="328">
        <v>2286</v>
      </c>
      <c r="E11" s="329">
        <v>0</v>
      </c>
      <c r="F11" s="330">
        <v>2</v>
      </c>
      <c r="G11" s="331">
        <v>0</v>
      </c>
      <c r="H11" s="332">
        <v>38</v>
      </c>
      <c r="I11" s="329">
        <v>0</v>
      </c>
      <c r="J11" s="333">
        <v>2184</v>
      </c>
      <c r="K11" s="329">
        <v>0</v>
      </c>
      <c r="L11" s="334">
        <v>882</v>
      </c>
      <c r="M11" s="335">
        <v>0</v>
      </c>
    </row>
    <row r="12" spans="1:14" ht="12.75" customHeight="1">
      <c r="A12" s="288">
        <v>17</v>
      </c>
      <c r="B12" s="844">
        <v>44849</v>
      </c>
      <c r="C12" s="845"/>
      <c r="D12" s="328">
        <v>2206</v>
      </c>
      <c r="E12" s="329">
        <v>0</v>
      </c>
      <c r="F12" s="336">
        <v>0</v>
      </c>
      <c r="G12" s="331">
        <v>0</v>
      </c>
      <c r="H12" s="332">
        <v>60</v>
      </c>
      <c r="I12" s="329">
        <v>0</v>
      </c>
      <c r="J12" s="333">
        <v>2146</v>
      </c>
      <c r="K12" s="329">
        <v>0</v>
      </c>
      <c r="L12" s="334">
        <v>829</v>
      </c>
      <c r="M12" s="335">
        <v>0</v>
      </c>
    </row>
    <row r="13" spans="1:14" ht="12.75" customHeight="1">
      <c r="A13" s="288">
        <v>16</v>
      </c>
      <c r="B13" s="844">
        <v>44880</v>
      </c>
      <c r="C13" s="845"/>
      <c r="D13" s="328">
        <v>2133</v>
      </c>
      <c r="E13" s="329">
        <v>0</v>
      </c>
      <c r="F13" s="330">
        <v>4</v>
      </c>
      <c r="G13" s="331">
        <v>0</v>
      </c>
      <c r="H13" s="332">
        <v>148</v>
      </c>
      <c r="I13" s="329">
        <v>0</v>
      </c>
      <c r="J13" s="333">
        <v>1981</v>
      </c>
      <c r="K13" s="329">
        <v>0</v>
      </c>
      <c r="L13" s="334">
        <v>820</v>
      </c>
      <c r="M13" s="335">
        <v>0</v>
      </c>
    </row>
    <row r="14" spans="1:14" ht="12.75" customHeight="1">
      <c r="A14" s="288">
        <v>15</v>
      </c>
      <c r="B14" s="844">
        <v>44910</v>
      </c>
      <c r="C14" s="845"/>
      <c r="D14" s="328">
        <v>1247</v>
      </c>
      <c r="E14" s="329">
        <v>0</v>
      </c>
      <c r="F14" s="330">
        <v>3</v>
      </c>
      <c r="G14" s="331">
        <v>0</v>
      </c>
      <c r="H14" s="332">
        <v>151</v>
      </c>
      <c r="I14" s="329">
        <v>0</v>
      </c>
      <c r="J14" s="333">
        <v>1093</v>
      </c>
      <c r="K14" s="329">
        <v>0</v>
      </c>
      <c r="L14" s="334">
        <v>568</v>
      </c>
      <c r="M14" s="335">
        <v>0</v>
      </c>
    </row>
    <row r="15" spans="1:14" ht="12.75" customHeight="1">
      <c r="A15" s="288">
        <v>14</v>
      </c>
      <c r="B15" s="844">
        <v>44941</v>
      </c>
      <c r="C15" s="845"/>
      <c r="D15" s="328">
        <v>1762</v>
      </c>
      <c r="E15" s="329">
        <v>0</v>
      </c>
      <c r="F15" s="330">
        <v>2</v>
      </c>
      <c r="G15" s="331">
        <v>0</v>
      </c>
      <c r="H15" s="332">
        <v>157</v>
      </c>
      <c r="I15" s="329">
        <v>0</v>
      </c>
      <c r="J15" s="333">
        <v>1603</v>
      </c>
      <c r="K15" s="329">
        <v>0</v>
      </c>
      <c r="L15" s="334">
        <v>836</v>
      </c>
      <c r="M15" s="335">
        <v>0</v>
      </c>
    </row>
    <row r="16" spans="1:14" ht="12.75" customHeight="1">
      <c r="A16" s="288">
        <v>13</v>
      </c>
      <c r="B16" s="844">
        <v>44972</v>
      </c>
      <c r="C16" s="845"/>
      <c r="D16" s="328">
        <v>2141</v>
      </c>
      <c r="E16" s="329">
        <v>0</v>
      </c>
      <c r="F16" s="330">
        <v>9</v>
      </c>
      <c r="G16" s="331">
        <v>0</v>
      </c>
      <c r="H16" s="332">
        <v>163</v>
      </c>
      <c r="I16" s="329">
        <v>0</v>
      </c>
      <c r="J16" s="333">
        <v>1969</v>
      </c>
      <c r="K16" s="329">
        <v>0</v>
      </c>
      <c r="L16" s="334">
        <v>973</v>
      </c>
      <c r="M16" s="335">
        <v>0</v>
      </c>
    </row>
    <row r="17" spans="1:13" ht="12.75" customHeight="1">
      <c r="A17" s="288">
        <v>12</v>
      </c>
      <c r="B17" s="844">
        <v>45000</v>
      </c>
      <c r="C17" s="845"/>
      <c r="D17" s="328">
        <v>2861</v>
      </c>
      <c r="E17" s="329">
        <v>0</v>
      </c>
      <c r="F17" s="330">
        <v>2</v>
      </c>
      <c r="G17" s="331">
        <v>0</v>
      </c>
      <c r="H17" s="332">
        <v>171</v>
      </c>
      <c r="I17" s="329">
        <v>0</v>
      </c>
      <c r="J17" s="333">
        <v>2688</v>
      </c>
      <c r="K17" s="329">
        <v>0</v>
      </c>
      <c r="L17" s="334">
        <v>1246</v>
      </c>
      <c r="M17" s="335">
        <v>0</v>
      </c>
    </row>
    <row r="18" spans="1:13" ht="12.75" customHeight="1">
      <c r="A18" s="288">
        <v>11</v>
      </c>
      <c r="B18" s="844">
        <v>45031</v>
      </c>
      <c r="C18" s="845"/>
      <c r="D18" s="328">
        <v>3176</v>
      </c>
      <c r="E18" s="329">
        <v>0</v>
      </c>
      <c r="F18" s="330">
        <v>4</v>
      </c>
      <c r="G18" s="331">
        <v>0</v>
      </c>
      <c r="H18" s="332">
        <v>143</v>
      </c>
      <c r="I18" s="329">
        <v>0</v>
      </c>
      <c r="J18" s="333">
        <v>3029</v>
      </c>
      <c r="K18" s="329">
        <v>0</v>
      </c>
      <c r="L18" s="334">
        <v>1088</v>
      </c>
      <c r="M18" s="335">
        <v>0</v>
      </c>
    </row>
    <row r="19" spans="1:13" ht="12.75" customHeight="1">
      <c r="A19" s="288">
        <v>10</v>
      </c>
      <c r="B19" s="844">
        <v>45061</v>
      </c>
      <c r="C19" s="845"/>
      <c r="D19" s="328">
        <v>2995</v>
      </c>
      <c r="E19" s="329">
        <v>0</v>
      </c>
      <c r="F19" s="330">
        <v>4</v>
      </c>
      <c r="G19" s="331">
        <v>0</v>
      </c>
      <c r="H19" s="332">
        <v>156</v>
      </c>
      <c r="I19" s="329">
        <v>0</v>
      </c>
      <c r="J19" s="333">
        <v>2835</v>
      </c>
      <c r="K19" s="329">
        <v>0</v>
      </c>
      <c r="L19" s="334">
        <v>1217</v>
      </c>
      <c r="M19" s="335">
        <v>0</v>
      </c>
    </row>
    <row r="20" spans="1:13" ht="12.75" customHeight="1">
      <c r="A20" s="288">
        <v>9</v>
      </c>
      <c r="B20" s="844">
        <v>45092</v>
      </c>
      <c r="C20" s="845"/>
      <c r="D20" s="328">
        <v>2252</v>
      </c>
      <c r="E20" s="329">
        <v>0</v>
      </c>
      <c r="F20" s="330">
        <v>0</v>
      </c>
      <c r="G20" s="331">
        <v>0</v>
      </c>
      <c r="H20" s="332">
        <v>161</v>
      </c>
      <c r="I20" s="329">
        <v>0</v>
      </c>
      <c r="J20" s="333">
        <v>2091</v>
      </c>
      <c r="K20" s="329">
        <v>0</v>
      </c>
      <c r="L20" s="334">
        <v>1057</v>
      </c>
      <c r="M20" s="335">
        <v>0</v>
      </c>
    </row>
    <row r="21" spans="1:13" ht="12.75" customHeight="1">
      <c r="A21" s="288">
        <v>8</v>
      </c>
      <c r="B21" s="844">
        <v>45122</v>
      </c>
      <c r="C21" s="845"/>
      <c r="D21" s="328">
        <v>2459</v>
      </c>
      <c r="E21" s="329">
        <v>0</v>
      </c>
      <c r="F21" s="330">
        <v>3</v>
      </c>
      <c r="G21" s="331">
        <v>0</v>
      </c>
      <c r="H21" s="332">
        <v>164</v>
      </c>
      <c r="I21" s="329">
        <v>0</v>
      </c>
      <c r="J21" s="333">
        <v>2292</v>
      </c>
      <c r="K21" s="329">
        <v>0</v>
      </c>
      <c r="L21" s="334">
        <v>1120</v>
      </c>
      <c r="M21" s="335">
        <v>0</v>
      </c>
    </row>
    <row r="22" spans="1:13" ht="12.75" customHeight="1">
      <c r="A22" s="288">
        <v>7</v>
      </c>
      <c r="B22" s="844">
        <v>45153</v>
      </c>
      <c r="C22" s="845"/>
      <c r="D22" s="328">
        <v>2193</v>
      </c>
      <c r="E22" s="329">
        <v>0</v>
      </c>
      <c r="F22" s="330">
        <v>8</v>
      </c>
      <c r="G22" s="331">
        <v>0</v>
      </c>
      <c r="H22" s="332">
        <v>157</v>
      </c>
      <c r="I22" s="329">
        <v>0</v>
      </c>
      <c r="J22" s="333">
        <v>2028</v>
      </c>
      <c r="K22" s="329">
        <v>0</v>
      </c>
      <c r="L22" s="334">
        <v>891</v>
      </c>
      <c r="M22" s="335">
        <v>0</v>
      </c>
    </row>
    <row r="23" spans="1:13" ht="12.75" customHeight="1">
      <c r="A23" s="288">
        <v>6</v>
      </c>
      <c r="B23" s="844">
        <v>45184</v>
      </c>
      <c r="C23" s="845"/>
      <c r="D23" s="328">
        <v>2048</v>
      </c>
      <c r="E23" s="329">
        <v>0</v>
      </c>
      <c r="F23" s="330">
        <v>1</v>
      </c>
      <c r="G23" s="331">
        <v>0</v>
      </c>
      <c r="H23" s="332">
        <v>183</v>
      </c>
      <c r="I23" s="329">
        <v>0</v>
      </c>
      <c r="J23" s="333">
        <v>1864</v>
      </c>
      <c r="K23" s="329">
        <v>0</v>
      </c>
      <c r="L23" s="334">
        <v>890</v>
      </c>
      <c r="M23" s="335">
        <v>0</v>
      </c>
    </row>
    <row r="24" spans="1:13" ht="12.75" customHeight="1">
      <c r="A24" s="288">
        <v>5</v>
      </c>
      <c r="B24" s="844">
        <v>45214</v>
      </c>
      <c r="C24" s="845"/>
      <c r="D24" s="328">
        <v>2132</v>
      </c>
      <c r="E24" s="329">
        <v>0</v>
      </c>
      <c r="F24" s="330">
        <v>3</v>
      </c>
      <c r="G24" s="331">
        <v>0</v>
      </c>
      <c r="H24" s="332">
        <v>191</v>
      </c>
      <c r="I24" s="329">
        <v>0</v>
      </c>
      <c r="J24" s="333">
        <v>1938</v>
      </c>
      <c r="K24" s="329">
        <v>0</v>
      </c>
      <c r="L24" s="334">
        <v>922</v>
      </c>
      <c r="M24" s="335">
        <v>0</v>
      </c>
    </row>
    <row r="25" spans="1:13" ht="12.75" customHeight="1">
      <c r="A25" s="288">
        <v>4</v>
      </c>
      <c r="B25" s="844">
        <v>45245</v>
      </c>
      <c r="C25" s="845"/>
      <c r="D25" s="328">
        <v>2172</v>
      </c>
      <c r="E25" s="329">
        <v>0</v>
      </c>
      <c r="F25" s="330">
        <v>6</v>
      </c>
      <c r="G25" s="331">
        <v>0</v>
      </c>
      <c r="H25" s="332">
        <v>148</v>
      </c>
      <c r="I25" s="329">
        <v>0</v>
      </c>
      <c r="J25" s="333">
        <v>2018</v>
      </c>
      <c r="K25" s="329">
        <v>0</v>
      </c>
      <c r="L25" s="334">
        <v>900</v>
      </c>
      <c r="M25" s="335">
        <v>0</v>
      </c>
    </row>
    <row r="26" spans="1:13" ht="12.75" customHeight="1">
      <c r="A26" s="288">
        <v>3</v>
      </c>
      <c r="B26" s="844">
        <v>45275</v>
      </c>
      <c r="C26" s="845"/>
      <c r="D26" s="328">
        <v>1369</v>
      </c>
      <c r="E26" s="329">
        <v>0</v>
      </c>
      <c r="F26" s="330">
        <v>4</v>
      </c>
      <c r="G26" s="331">
        <v>0</v>
      </c>
      <c r="H26" s="332">
        <v>136</v>
      </c>
      <c r="I26" s="329">
        <v>0</v>
      </c>
      <c r="J26" s="333">
        <v>1229</v>
      </c>
      <c r="K26" s="329">
        <v>0</v>
      </c>
      <c r="L26" s="334">
        <v>707</v>
      </c>
      <c r="M26" s="335">
        <v>0</v>
      </c>
    </row>
    <row r="27" spans="1:13" ht="12.75" customHeight="1">
      <c r="A27" s="288">
        <v>2</v>
      </c>
      <c r="B27" s="844">
        <v>45306</v>
      </c>
      <c r="C27" s="845"/>
      <c r="D27" s="328">
        <v>2056</v>
      </c>
      <c r="E27" s="329">
        <v>0</v>
      </c>
      <c r="F27" s="330">
        <v>4</v>
      </c>
      <c r="G27" s="331">
        <v>0</v>
      </c>
      <c r="H27" s="332">
        <v>141</v>
      </c>
      <c r="I27" s="329">
        <v>0</v>
      </c>
      <c r="J27" s="333">
        <v>1911</v>
      </c>
      <c r="K27" s="329">
        <v>0</v>
      </c>
      <c r="L27" s="334">
        <v>1101</v>
      </c>
      <c r="M27" s="335">
        <v>0</v>
      </c>
    </row>
    <row r="28" spans="1:13" ht="12.75" customHeight="1">
      <c r="A28" s="288">
        <v>1</v>
      </c>
      <c r="B28" s="844">
        <v>45337</v>
      </c>
      <c r="C28" s="845"/>
      <c r="D28" s="328">
        <v>2468</v>
      </c>
      <c r="E28" s="329">
        <v>0</v>
      </c>
      <c r="F28" s="330">
        <v>2</v>
      </c>
      <c r="G28" s="331">
        <v>0</v>
      </c>
      <c r="H28" s="332">
        <v>193</v>
      </c>
      <c r="I28" s="329">
        <v>0</v>
      </c>
      <c r="J28" s="333">
        <v>2273</v>
      </c>
      <c r="K28" s="329">
        <v>0</v>
      </c>
      <c r="L28" s="334">
        <v>1258</v>
      </c>
      <c r="M28" s="335">
        <v>0</v>
      </c>
    </row>
    <row r="29" spans="1:13" ht="12.75" customHeight="1">
      <c r="A29" s="288">
        <v>0</v>
      </c>
      <c r="B29" s="844">
        <v>45366</v>
      </c>
      <c r="C29" s="845"/>
      <c r="D29" s="328">
        <v>2658</v>
      </c>
      <c r="E29" s="329">
        <v>0</v>
      </c>
      <c r="F29" s="330">
        <v>4</v>
      </c>
      <c r="G29" s="331">
        <v>0</v>
      </c>
      <c r="H29" s="332">
        <v>39</v>
      </c>
      <c r="I29" s="329">
        <v>0</v>
      </c>
      <c r="J29" s="333">
        <v>2615</v>
      </c>
      <c r="K29" s="329">
        <v>0</v>
      </c>
      <c r="L29" s="334">
        <v>1278</v>
      </c>
      <c r="M29" s="335">
        <v>0</v>
      </c>
    </row>
    <row r="30" spans="1:13" ht="12.75" customHeight="1">
      <c r="B30" s="337"/>
      <c r="C30" s="338"/>
      <c r="D30" s="328"/>
      <c r="E30" s="339"/>
      <c r="F30" s="340"/>
      <c r="G30" s="341"/>
      <c r="H30" s="339"/>
      <c r="I30" s="339"/>
      <c r="J30" s="342"/>
      <c r="K30" s="339"/>
      <c r="L30" s="343"/>
      <c r="M30" s="344"/>
    </row>
    <row r="31" spans="1:13" ht="12.75" customHeight="1">
      <c r="A31" s="288">
        <v>2022</v>
      </c>
      <c r="B31" s="855" t="s">
        <v>475</v>
      </c>
      <c r="C31" s="856"/>
      <c r="D31" s="345">
        <v>7182</v>
      </c>
      <c r="E31" s="346"/>
      <c r="F31" s="793">
        <v>10</v>
      </c>
      <c r="G31" s="348"/>
      <c r="H31" s="349">
        <v>373</v>
      </c>
      <c r="I31" s="346"/>
      <c r="J31" s="794">
        <v>6799</v>
      </c>
      <c r="K31" s="346"/>
      <c r="L31" s="351">
        <v>3637</v>
      </c>
      <c r="M31" s="352"/>
    </row>
    <row r="32" spans="1:13" ht="12.75" customHeight="1">
      <c r="A32" s="288">
        <v>2021</v>
      </c>
      <c r="B32" s="855" t="s">
        <v>476</v>
      </c>
      <c r="C32" s="856"/>
      <c r="D32" s="345">
        <v>6764</v>
      </c>
      <c r="E32" s="346"/>
      <c r="F32" s="793">
        <v>13</v>
      </c>
      <c r="G32" s="348"/>
      <c r="H32" s="349">
        <v>491</v>
      </c>
      <c r="I32" s="353"/>
      <c r="J32" s="794">
        <v>6260</v>
      </c>
      <c r="K32" s="346"/>
      <c r="L32" s="351">
        <v>3055</v>
      </c>
      <c r="M32" s="352"/>
    </row>
    <row r="33" spans="2:13" ht="12.75" customHeight="1">
      <c r="B33" s="695" t="s">
        <v>5</v>
      </c>
      <c r="C33" s="354" t="str">
        <f>IF(MONTH(B29)&lt;7,MONTH(B29)&amp;" premiers mois",MONTH(B29)&amp;" mois")</f>
        <v>3 premiers mois</v>
      </c>
      <c r="D33" s="355">
        <v>6.1797752808988804E-2</v>
      </c>
      <c r="E33" s="355"/>
      <c r="F33" s="795">
        <v>-0.23076923076923073</v>
      </c>
      <c r="G33" s="357"/>
      <c r="H33" s="355">
        <v>-0.24032586558044811</v>
      </c>
      <c r="I33" s="355"/>
      <c r="J33" s="795">
        <v>8.6102236421725209E-2</v>
      </c>
      <c r="K33" s="355"/>
      <c r="L33" s="358">
        <v>0.19050736497545007</v>
      </c>
      <c r="M33" s="359"/>
    </row>
    <row r="34" spans="2:13" ht="12.75" customHeight="1" thickBot="1">
      <c r="B34" s="360"/>
      <c r="C34" s="361"/>
      <c r="D34" s="362"/>
      <c r="E34" s="362"/>
      <c r="F34" s="363"/>
      <c r="G34" s="364"/>
      <c r="H34" s="362"/>
      <c r="I34" s="362"/>
      <c r="J34" s="363"/>
      <c r="K34" s="362"/>
      <c r="L34" s="365"/>
      <c r="M34" s="361"/>
    </row>
    <row r="35" spans="2:13" ht="12.75" customHeight="1">
      <c r="B35" s="315" t="s">
        <v>403</v>
      </c>
      <c r="J35" s="316" t="s">
        <v>332</v>
      </c>
      <c r="K35" s="316"/>
      <c r="L35" s="316"/>
    </row>
  </sheetData>
  <mergeCells count="35">
    <mergeCell ref="B31:C31"/>
    <mergeCell ref="B32:C32"/>
    <mergeCell ref="B24:C24"/>
    <mergeCell ref="B25:C25"/>
    <mergeCell ref="B26:C26"/>
    <mergeCell ref="B27:C27"/>
    <mergeCell ref="B28:C28"/>
    <mergeCell ref="B29:C29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:M1"/>
    <mergeCell ref="J4:K4"/>
    <mergeCell ref="B11:C11"/>
    <mergeCell ref="B2:C4"/>
    <mergeCell ref="D4:E4"/>
    <mergeCell ref="F4:G4"/>
    <mergeCell ref="H4:I4"/>
    <mergeCell ref="B6:C6"/>
    <mergeCell ref="B7:C7"/>
    <mergeCell ref="B8:C8"/>
    <mergeCell ref="B9:C9"/>
    <mergeCell ref="B10:C10"/>
    <mergeCell ref="D2:M2"/>
    <mergeCell ref="D3:K3"/>
    <mergeCell ref="L3:M4"/>
  </mergeCells>
  <conditionalFormatting sqref="D33:L33">
    <cfRule type="cellIs" dxfId="19" priority="1" operator="lessThan">
      <formula>0</formula>
    </cfRule>
  </conditionalFormatting>
  <printOptions horizontalCentered="1" verticalCentered="1"/>
  <pageMargins left="0" right="0" top="0.98425196850393704" bottom="0.39370078740157483" header="0" footer="0"/>
  <pageSetup paperSize="9" scale="85" firstPageNumber="18" orientation="portrait" useFirstPageNumber="1" r:id="rId1"/>
  <headerFooter>
    <oddHeader>&amp;L&amp;G&amp;R&amp;G</oddHeader>
    <oddFooter>&amp;C&amp;"Arial Black,Normal"&amp;12 &amp;K03+00021&amp;R&amp;"Arial Black,Gras"&amp;14&amp;K03+000Janvier 2024 | N°53&amp;G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>
    <tabColor rgb="FF00B0F0"/>
  </sheetPr>
  <dimension ref="A1:AG36"/>
  <sheetViews>
    <sheetView topLeftCell="A2" zoomScale="90" zoomScaleNormal="90" zoomScaleSheetLayoutView="80" workbookViewId="0">
      <selection activeCell="D6" sqref="D6:K33"/>
    </sheetView>
  </sheetViews>
  <sheetFormatPr baseColWidth="10" defaultColWidth="11.42578125" defaultRowHeight="12.75" customHeight="1"/>
  <cols>
    <col min="1" max="1" width="12.5703125" style="288" customWidth="1"/>
    <col min="2" max="2" width="9.85546875" style="33" customWidth="1"/>
    <col min="3" max="3" width="13" style="33" customWidth="1"/>
    <col min="4" max="4" width="10.7109375" style="33" customWidth="1"/>
    <col min="5" max="5" width="2.7109375" style="33" customWidth="1"/>
    <col min="6" max="6" width="10.7109375" style="33" customWidth="1"/>
    <col min="7" max="7" width="2.5703125" style="33" customWidth="1"/>
    <col min="8" max="8" width="11.28515625" style="33" customWidth="1"/>
    <col min="9" max="9" width="2.7109375" style="33" customWidth="1"/>
    <col min="10" max="10" width="11" style="33" customWidth="1"/>
    <col min="11" max="11" width="2.5703125" style="33" customWidth="1"/>
    <col min="12" max="12" width="15.5703125" style="33" customWidth="1"/>
    <col min="13" max="13" width="12.5703125" style="33" bestFit="1" customWidth="1"/>
    <col min="14" max="14" width="12.28515625" style="33" bestFit="1" customWidth="1"/>
    <col min="15" max="15" width="13.28515625" style="33" bestFit="1" customWidth="1"/>
    <col min="16" max="16" width="11.7109375" style="33" bestFit="1" customWidth="1"/>
    <col min="17" max="17" width="12.28515625" style="33" bestFit="1" customWidth="1"/>
    <col min="18" max="18" width="12" style="33" bestFit="1" customWidth="1"/>
    <col min="19" max="19" width="12.42578125" style="33" bestFit="1" customWidth="1"/>
    <col min="20" max="21" width="12.7109375" style="33" bestFit="1" customWidth="1"/>
    <col min="22" max="24" width="11.7109375" style="33" bestFit="1" customWidth="1"/>
    <col min="25" max="25" width="11.5703125" style="33" bestFit="1" customWidth="1"/>
    <col min="26" max="27" width="12.28515625" style="33" bestFit="1" customWidth="1"/>
    <col min="28" max="28" width="11.5703125" style="33" bestFit="1" customWidth="1"/>
    <col min="29" max="29" width="12" style="33" bestFit="1" customWidth="1"/>
    <col min="30" max="30" width="11.7109375" style="33" bestFit="1" customWidth="1"/>
    <col min="31" max="31" width="12.28515625" style="33" bestFit="1" customWidth="1"/>
    <col min="32" max="32" width="12" style="33" bestFit="1" customWidth="1"/>
    <col min="33" max="33" width="12.7109375" style="33" bestFit="1" customWidth="1"/>
    <col min="34" max="16384" width="11.42578125" style="33"/>
  </cols>
  <sheetData>
    <row r="1" spans="1:33" ht="37.5" customHeight="1" thickBot="1">
      <c r="B1" s="832" t="s">
        <v>418</v>
      </c>
      <c r="C1" s="832"/>
      <c r="D1" s="832"/>
      <c r="E1" s="832"/>
      <c r="F1" s="832"/>
      <c r="G1" s="832"/>
      <c r="H1" s="832"/>
      <c r="I1" s="832"/>
      <c r="J1" s="832"/>
      <c r="K1" s="832"/>
      <c r="L1" s="324"/>
    </row>
    <row r="2" spans="1:33" ht="17.25" customHeight="1" thickBot="1">
      <c r="B2" s="846" t="s">
        <v>6</v>
      </c>
      <c r="C2" s="847"/>
      <c r="D2" s="850" t="s">
        <v>292</v>
      </c>
      <c r="E2" s="851"/>
      <c r="F2" s="851"/>
      <c r="G2" s="851"/>
      <c r="H2" s="851"/>
      <c r="I2" s="851"/>
      <c r="J2" s="851"/>
      <c r="K2" s="852"/>
      <c r="L2" s="325"/>
    </row>
    <row r="3" spans="1:33" ht="15" customHeight="1" thickBot="1">
      <c r="B3" s="848"/>
      <c r="C3" s="849"/>
      <c r="D3" s="850" t="s">
        <v>194</v>
      </c>
      <c r="E3" s="851"/>
      <c r="F3" s="851"/>
      <c r="G3" s="851"/>
      <c r="H3" s="851"/>
      <c r="I3" s="851"/>
      <c r="J3" s="851"/>
      <c r="K3" s="852"/>
      <c r="L3" s="325"/>
    </row>
    <row r="4" spans="1:33" ht="16.5" customHeight="1" thickBot="1">
      <c r="B4" s="848"/>
      <c r="C4" s="849"/>
      <c r="D4" s="833" t="s">
        <v>93</v>
      </c>
      <c r="E4" s="834"/>
      <c r="F4" s="838" t="s">
        <v>60</v>
      </c>
      <c r="G4" s="839"/>
      <c r="H4" s="834" t="s">
        <v>61</v>
      </c>
      <c r="I4" s="834"/>
      <c r="J4" s="838" t="s">
        <v>62</v>
      </c>
      <c r="K4" s="840"/>
      <c r="M4" s="857">
        <v>44211</v>
      </c>
      <c r="N4" s="857">
        <v>44242</v>
      </c>
      <c r="O4" s="857">
        <v>44270</v>
      </c>
      <c r="P4" s="857">
        <v>44301</v>
      </c>
      <c r="Q4" s="857">
        <v>44331</v>
      </c>
      <c r="R4" s="857">
        <v>44362</v>
      </c>
      <c r="S4" s="857">
        <v>44392</v>
      </c>
      <c r="T4" s="857">
        <v>44423</v>
      </c>
      <c r="U4" s="857">
        <v>44454</v>
      </c>
      <c r="V4" s="857">
        <v>44484</v>
      </c>
      <c r="W4" s="857">
        <v>44515</v>
      </c>
      <c r="X4" s="857">
        <v>44545</v>
      </c>
      <c r="Y4" s="857">
        <v>44576</v>
      </c>
      <c r="Z4" s="857">
        <v>44607</v>
      </c>
      <c r="AA4" s="857">
        <v>44635</v>
      </c>
      <c r="AB4" s="857">
        <v>44666</v>
      </c>
      <c r="AC4" s="857">
        <v>44696</v>
      </c>
      <c r="AD4" s="857">
        <v>44727</v>
      </c>
      <c r="AE4" s="857">
        <v>44757</v>
      </c>
      <c r="AF4" s="857">
        <v>44788</v>
      </c>
      <c r="AG4" s="857">
        <v>44819</v>
      </c>
    </row>
    <row r="5" spans="1:33" ht="12.75" customHeight="1">
      <c r="B5" s="289" t="s">
        <v>7</v>
      </c>
      <c r="C5" s="290"/>
      <c r="D5" s="326"/>
      <c r="E5" s="326"/>
      <c r="F5" s="293"/>
      <c r="G5" s="327"/>
      <c r="H5" s="326"/>
      <c r="I5" s="326"/>
      <c r="J5" s="293"/>
      <c r="K5" s="290"/>
      <c r="M5" s="858"/>
      <c r="N5" s="858"/>
      <c r="O5" s="858"/>
      <c r="P5" s="858"/>
      <c r="Q5" s="858"/>
      <c r="R5" s="858"/>
      <c r="S5" s="858"/>
      <c r="T5" s="858"/>
      <c r="U5" s="858"/>
      <c r="V5" s="858"/>
      <c r="W5" s="858"/>
      <c r="X5" s="858"/>
      <c r="Y5" s="858"/>
      <c r="Z5" s="858"/>
      <c r="AA5" s="858"/>
      <c r="AB5" s="858"/>
      <c r="AC5" s="858"/>
      <c r="AD5" s="858"/>
      <c r="AE5" s="858"/>
      <c r="AF5" s="858"/>
      <c r="AG5" s="858"/>
    </row>
    <row r="6" spans="1:33" ht="12.75" customHeight="1">
      <c r="A6" s="288">
        <v>23</v>
      </c>
      <c r="B6" s="844">
        <v>44666</v>
      </c>
      <c r="C6" s="845"/>
      <c r="D6" s="328">
        <v>2303</v>
      </c>
      <c r="E6" s="685">
        <v>0</v>
      </c>
      <c r="F6" s="333">
        <v>56</v>
      </c>
      <c r="G6" s="686">
        <v>0</v>
      </c>
      <c r="H6" s="328">
        <v>146</v>
      </c>
      <c r="I6" s="685">
        <v>0</v>
      </c>
      <c r="J6" s="333">
        <v>2101</v>
      </c>
      <c r="K6" s="687">
        <v>0</v>
      </c>
      <c r="M6" s="328">
        <v>51</v>
      </c>
      <c r="N6" s="328">
        <v>43</v>
      </c>
      <c r="O6" s="328">
        <v>37</v>
      </c>
      <c r="P6" s="328">
        <v>32</v>
      </c>
      <c r="Q6" s="328">
        <v>55</v>
      </c>
      <c r="R6" s="328">
        <v>247</v>
      </c>
      <c r="S6" s="328">
        <v>2059</v>
      </c>
      <c r="T6" s="328">
        <v>317</v>
      </c>
      <c r="U6" s="328">
        <v>37</v>
      </c>
      <c r="V6" s="328">
        <v>39</v>
      </c>
      <c r="W6" s="328">
        <v>57</v>
      </c>
      <c r="X6" s="328">
        <v>72</v>
      </c>
      <c r="Y6" s="328">
        <v>12</v>
      </c>
      <c r="Z6" s="328">
        <v>14</v>
      </c>
      <c r="AA6" s="328">
        <v>10</v>
      </c>
      <c r="AB6" s="328">
        <v>56</v>
      </c>
      <c r="AC6" s="328">
        <v>98</v>
      </c>
      <c r="AD6" s="328">
        <v>125</v>
      </c>
      <c r="AE6" s="328">
        <v>74</v>
      </c>
      <c r="AF6" s="328">
        <v>65</v>
      </c>
      <c r="AG6" s="328">
        <v>49</v>
      </c>
    </row>
    <row r="7" spans="1:33" ht="12.75" customHeight="1">
      <c r="A7" s="288">
        <v>22</v>
      </c>
      <c r="B7" s="844">
        <v>44696</v>
      </c>
      <c r="C7" s="845"/>
      <c r="D7" s="328">
        <v>2340</v>
      </c>
      <c r="E7" s="685">
        <v>0</v>
      </c>
      <c r="F7" s="333">
        <v>98</v>
      </c>
      <c r="G7" s="686">
        <v>0</v>
      </c>
      <c r="H7" s="328">
        <v>155</v>
      </c>
      <c r="I7" s="685">
        <v>0</v>
      </c>
      <c r="J7" s="333">
        <v>2087</v>
      </c>
      <c r="K7" s="687">
        <v>0</v>
      </c>
      <c r="M7" s="328">
        <v>71</v>
      </c>
      <c r="N7" s="328">
        <v>296</v>
      </c>
      <c r="O7" s="328">
        <v>102</v>
      </c>
      <c r="P7" s="328">
        <v>112</v>
      </c>
      <c r="Q7" s="328">
        <v>101</v>
      </c>
      <c r="R7" s="328">
        <v>149</v>
      </c>
      <c r="S7" s="328">
        <v>129</v>
      </c>
      <c r="T7" s="328">
        <v>119</v>
      </c>
      <c r="U7" s="328">
        <v>149</v>
      </c>
      <c r="V7" s="328">
        <v>84</v>
      </c>
      <c r="W7" s="328">
        <v>109</v>
      </c>
      <c r="X7" s="328">
        <v>72</v>
      </c>
      <c r="Y7" s="328">
        <v>59</v>
      </c>
      <c r="Z7" s="328">
        <v>57</v>
      </c>
      <c r="AA7" s="328">
        <v>67</v>
      </c>
      <c r="AB7" s="328">
        <v>146</v>
      </c>
      <c r="AC7" s="328">
        <v>155</v>
      </c>
      <c r="AD7" s="328">
        <v>139.45714285714286</v>
      </c>
      <c r="AE7" s="328">
        <v>150</v>
      </c>
      <c r="AF7" s="328">
        <v>150</v>
      </c>
      <c r="AG7" s="328">
        <v>193</v>
      </c>
    </row>
    <row r="8" spans="1:33" ht="12.75" customHeight="1">
      <c r="A8" s="288">
        <v>21</v>
      </c>
      <c r="B8" s="844">
        <v>44727</v>
      </c>
      <c r="C8" s="845"/>
      <c r="D8" s="328">
        <v>2255.0285714285715</v>
      </c>
      <c r="E8" s="685">
        <v>0</v>
      </c>
      <c r="F8" s="333">
        <v>125</v>
      </c>
      <c r="G8" s="686">
        <v>0</v>
      </c>
      <c r="H8" s="328">
        <v>139.45714285714286</v>
      </c>
      <c r="I8" s="685">
        <v>0</v>
      </c>
      <c r="J8" s="333">
        <v>1990.5714285714287</v>
      </c>
      <c r="K8" s="687">
        <v>0</v>
      </c>
      <c r="M8" s="328">
        <v>1785</v>
      </c>
      <c r="N8" s="328">
        <v>1608</v>
      </c>
      <c r="O8" s="328">
        <v>1979</v>
      </c>
      <c r="P8" s="328">
        <v>1575</v>
      </c>
      <c r="Q8" s="328">
        <v>1381</v>
      </c>
      <c r="R8" s="328">
        <v>1542</v>
      </c>
      <c r="S8" s="328">
        <v>1441</v>
      </c>
      <c r="T8" s="328">
        <v>1539</v>
      </c>
      <c r="U8" s="328">
        <v>1445</v>
      </c>
      <c r="V8" s="328">
        <v>1208</v>
      </c>
      <c r="W8" s="328">
        <v>1176</v>
      </c>
      <c r="X8" s="328">
        <v>759</v>
      </c>
      <c r="Y8" s="328">
        <v>719</v>
      </c>
      <c r="Z8" s="328">
        <v>759</v>
      </c>
      <c r="AA8" s="328">
        <v>1081</v>
      </c>
      <c r="AB8" s="328">
        <v>2101</v>
      </c>
      <c r="AC8" s="328">
        <v>2087</v>
      </c>
      <c r="AD8" s="328">
        <v>1990.5714285714287</v>
      </c>
      <c r="AE8" s="328">
        <v>2236</v>
      </c>
      <c r="AF8" s="328">
        <v>2197</v>
      </c>
      <c r="AG8" s="328">
        <v>2044</v>
      </c>
    </row>
    <row r="9" spans="1:33" ht="12.75" customHeight="1">
      <c r="A9" s="288">
        <v>20</v>
      </c>
      <c r="B9" s="844">
        <v>44757</v>
      </c>
      <c r="C9" s="845"/>
      <c r="D9" s="328">
        <v>2460</v>
      </c>
      <c r="E9" s="685">
        <v>0</v>
      </c>
      <c r="F9" s="333">
        <v>74</v>
      </c>
      <c r="G9" s="686">
        <v>0</v>
      </c>
      <c r="H9" s="328">
        <v>150</v>
      </c>
      <c r="I9" s="685">
        <v>0</v>
      </c>
      <c r="J9" s="333">
        <v>2236</v>
      </c>
      <c r="K9" s="687">
        <v>0</v>
      </c>
    </row>
    <row r="10" spans="1:33" ht="12.75" customHeight="1">
      <c r="A10" s="288">
        <v>19</v>
      </c>
      <c r="B10" s="844">
        <v>44788</v>
      </c>
      <c r="C10" s="845"/>
      <c r="D10" s="328">
        <v>2412</v>
      </c>
      <c r="E10" s="685">
        <v>0</v>
      </c>
      <c r="F10" s="333">
        <v>65</v>
      </c>
      <c r="G10" s="686">
        <v>0</v>
      </c>
      <c r="H10" s="328">
        <v>150</v>
      </c>
      <c r="I10" s="685">
        <v>0</v>
      </c>
      <c r="J10" s="333">
        <v>2197</v>
      </c>
      <c r="K10" s="687">
        <v>0</v>
      </c>
    </row>
    <row r="11" spans="1:33" ht="12.75" customHeight="1">
      <c r="A11" s="288">
        <v>18</v>
      </c>
      <c r="B11" s="844">
        <v>44819</v>
      </c>
      <c r="C11" s="845"/>
      <c r="D11" s="328">
        <v>2286</v>
      </c>
      <c r="E11" s="685">
        <v>0</v>
      </c>
      <c r="F11" s="333">
        <v>49</v>
      </c>
      <c r="G11" s="686">
        <v>0</v>
      </c>
      <c r="H11" s="328">
        <v>193</v>
      </c>
      <c r="I11" s="685">
        <v>0</v>
      </c>
      <c r="J11" s="333">
        <v>2044</v>
      </c>
      <c r="K11" s="687">
        <v>0</v>
      </c>
    </row>
    <row r="12" spans="1:33" ht="12.75" customHeight="1">
      <c r="A12" s="288">
        <v>17</v>
      </c>
      <c r="B12" s="844">
        <v>44849</v>
      </c>
      <c r="C12" s="845"/>
      <c r="D12" s="328">
        <v>2206</v>
      </c>
      <c r="E12" s="685">
        <v>0</v>
      </c>
      <c r="F12" s="333">
        <v>11</v>
      </c>
      <c r="G12" s="686">
        <v>0</v>
      </c>
      <c r="H12" s="328">
        <v>63</v>
      </c>
      <c r="I12" s="685">
        <v>0</v>
      </c>
      <c r="J12" s="333">
        <v>755</v>
      </c>
      <c r="K12" s="687">
        <v>0</v>
      </c>
    </row>
    <row r="13" spans="1:33" ht="12.75" customHeight="1">
      <c r="A13" s="288">
        <v>16</v>
      </c>
      <c r="B13" s="844">
        <v>44880</v>
      </c>
      <c r="C13" s="845"/>
      <c r="D13" s="328">
        <v>2133</v>
      </c>
      <c r="E13" s="685">
        <v>0</v>
      </c>
      <c r="F13" s="333">
        <v>25</v>
      </c>
      <c r="G13" s="686">
        <v>0</v>
      </c>
      <c r="H13" s="328">
        <v>60</v>
      </c>
      <c r="I13" s="685">
        <v>0</v>
      </c>
      <c r="J13" s="333">
        <v>735</v>
      </c>
      <c r="K13" s="687">
        <v>0</v>
      </c>
    </row>
    <row r="14" spans="1:33" ht="12.75" customHeight="1">
      <c r="A14" s="288">
        <v>15</v>
      </c>
      <c r="B14" s="844">
        <v>44910</v>
      </c>
      <c r="C14" s="845"/>
      <c r="D14" s="328">
        <v>1247</v>
      </c>
      <c r="E14" s="685">
        <v>0</v>
      </c>
      <c r="F14" s="333">
        <v>30</v>
      </c>
      <c r="G14" s="686">
        <v>0</v>
      </c>
      <c r="H14" s="328">
        <v>43</v>
      </c>
      <c r="I14" s="685">
        <v>0</v>
      </c>
      <c r="J14" s="333">
        <v>495</v>
      </c>
      <c r="K14" s="687">
        <v>0</v>
      </c>
    </row>
    <row r="15" spans="1:33" ht="12.75" customHeight="1">
      <c r="A15" s="288">
        <v>14</v>
      </c>
      <c r="B15" s="844">
        <v>44941</v>
      </c>
      <c r="C15" s="845"/>
      <c r="D15" s="328">
        <v>1762</v>
      </c>
      <c r="E15" s="685">
        <v>0</v>
      </c>
      <c r="F15" s="333">
        <v>28</v>
      </c>
      <c r="G15" s="686">
        <v>0</v>
      </c>
      <c r="H15" s="328">
        <v>70</v>
      </c>
      <c r="I15" s="685">
        <v>0</v>
      </c>
      <c r="J15" s="333">
        <v>738</v>
      </c>
      <c r="K15" s="687">
        <v>0</v>
      </c>
    </row>
    <row r="16" spans="1:33" ht="12.75" customHeight="1">
      <c r="A16" s="288">
        <v>13</v>
      </c>
      <c r="B16" s="844">
        <v>44972</v>
      </c>
      <c r="C16" s="845"/>
      <c r="D16" s="328">
        <v>2141</v>
      </c>
      <c r="E16" s="685">
        <v>0</v>
      </c>
      <c r="F16" s="333">
        <v>16</v>
      </c>
      <c r="G16" s="686">
        <v>0</v>
      </c>
      <c r="H16" s="328">
        <v>76</v>
      </c>
      <c r="I16" s="685">
        <v>0</v>
      </c>
      <c r="J16" s="333">
        <v>881</v>
      </c>
      <c r="K16" s="687">
        <v>0</v>
      </c>
    </row>
    <row r="17" spans="1:11" ht="12.75" customHeight="1">
      <c r="A17" s="288">
        <v>12</v>
      </c>
      <c r="B17" s="844">
        <v>45000</v>
      </c>
      <c r="C17" s="845"/>
      <c r="D17" s="328">
        <v>2861</v>
      </c>
      <c r="E17" s="685">
        <v>0</v>
      </c>
      <c r="F17" s="333">
        <v>16</v>
      </c>
      <c r="G17" s="686">
        <v>0</v>
      </c>
      <c r="H17" s="328">
        <v>91</v>
      </c>
      <c r="I17" s="685">
        <v>0</v>
      </c>
      <c r="J17" s="333">
        <v>1139</v>
      </c>
      <c r="K17" s="687">
        <v>0</v>
      </c>
    </row>
    <row r="18" spans="1:11" ht="12.75" customHeight="1">
      <c r="A18" s="288">
        <v>11</v>
      </c>
      <c r="B18" s="844">
        <v>45031</v>
      </c>
      <c r="C18" s="845"/>
      <c r="D18" s="328">
        <v>3176</v>
      </c>
      <c r="E18" s="685">
        <v>0</v>
      </c>
      <c r="F18" s="333">
        <v>16</v>
      </c>
      <c r="G18" s="686">
        <v>0</v>
      </c>
      <c r="H18" s="328">
        <v>95</v>
      </c>
      <c r="I18" s="685">
        <v>0</v>
      </c>
      <c r="J18" s="333">
        <v>977</v>
      </c>
      <c r="K18" s="687">
        <v>0</v>
      </c>
    </row>
    <row r="19" spans="1:11" ht="12.75" customHeight="1">
      <c r="A19" s="288">
        <v>10</v>
      </c>
      <c r="B19" s="844">
        <v>45061</v>
      </c>
      <c r="C19" s="845"/>
      <c r="D19" s="328">
        <v>2995</v>
      </c>
      <c r="E19" s="685">
        <v>0</v>
      </c>
      <c r="F19" s="333">
        <v>18</v>
      </c>
      <c r="G19" s="686">
        <v>0</v>
      </c>
      <c r="H19" s="328">
        <v>83</v>
      </c>
      <c r="I19" s="685">
        <v>0</v>
      </c>
      <c r="J19" s="333">
        <v>1116</v>
      </c>
      <c r="K19" s="687">
        <v>0</v>
      </c>
    </row>
    <row r="20" spans="1:11" ht="12.75" customHeight="1">
      <c r="A20" s="288">
        <v>9</v>
      </c>
      <c r="B20" s="844">
        <v>45092</v>
      </c>
      <c r="C20" s="845"/>
      <c r="D20" s="328">
        <v>2252</v>
      </c>
      <c r="E20" s="685">
        <v>0</v>
      </c>
      <c r="F20" s="333">
        <v>26</v>
      </c>
      <c r="G20" s="686">
        <v>0</v>
      </c>
      <c r="H20" s="328">
        <v>80</v>
      </c>
      <c r="I20" s="685">
        <v>0</v>
      </c>
      <c r="J20" s="333">
        <v>951</v>
      </c>
      <c r="K20" s="687">
        <v>0</v>
      </c>
    </row>
    <row r="21" spans="1:11" ht="12.75" customHeight="1">
      <c r="A21" s="288">
        <v>8</v>
      </c>
      <c r="B21" s="844">
        <v>45122</v>
      </c>
      <c r="C21" s="845"/>
      <c r="D21" s="328">
        <v>2459</v>
      </c>
      <c r="E21" s="685">
        <v>0</v>
      </c>
      <c r="F21" s="333">
        <v>28</v>
      </c>
      <c r="G21" s="686">
        <v>0</v>
      </c>
      <c r="H21" s="328">
        <v>73</v>
      </c>
      <c r="I21" s="685">
        <v>0</v>
      </c>
      <c r="J21" s="333">
        <v>1019</v>
      </c>
      <c r="K21" s="687">
        <v>0</v>
      </c>
    </row>
    <row r="22" spans="1:11" ht="12.75" customHeight="1">
      <c r="A22" s="288">
        <v>7</v>
      </c>
      <c r="B22" s="844">
        <v>45153</v>
      </c>
      <c r="C22" s="845"/>
      <c r="D22" s="328">
        <v>2193</v>
      </c>
      <c r="E22" s="685">
        <v>0</v>
      </c>
      <c r="F22" s="333">
        <v>15</v>
      </c>
      <c r="G22" s="686">
        <v>0</v>
      </c>
      <c r="H22" s="328">
        <v>70</v>
      </c>
      <c r="I22" s="685">
        <v>0</v>
      </c>
      <c r="J22" s="333">
        <v>806</v>
      </c>
      <c r="K22" s="687">
        <v>0</v>
      </c>
    </row>
    <row r="23" spans="1:11" ht="12.75" customHeight="1">
      <c r="A23" s="288">
        <v>6</v>
      </c>
      <c r="B23" s="844">
        <v>45184</v>
      </c>
      <c r="C23" s="845"/>
      <c r="D23" s="328">
        <v>2048</v>
      </c>
      <c r="E23" s="685">
        <v>0</v>
      </c>
      <c r="F23" s="333">
        <v>26</v>
      </c>
      <c r="G23" s="686">
        <v>0</v>
      </c>
      <c r="H23" s="328">
        <v>90</v>
      </c>
      <c r="I23" s="685">
        <v>0</v>
      </c>
      <c r="J23" s="333">
        <v>774</v>
      </c>
      <c r="K23" s="687">
        <v>0</v>
      </c>
    </row>
    <row r="24" spans="1:11" ht="12.75" customHeight="1">
      <c r="A24" s="288">
        <v>5</v>
      </c>
      <c r="B24" s="844">
        <v>45214</v>
      </c>
      <c r="C24" s="845"/>
      <c r="D24" s="328">
        <v>2132</v>
      </c>
      <c r="E24" s="685">
        <v>0</v>
      </c>
      <c r="F24" s="333">
        <v>19</v>
      </c>
      <c r="G24" s="686">
        <v>0</v>
      </c>
      <c r="H24" s="328">
        <v>97</v>
      </c>
      <c r="I24" s="685">
        <v>0</v>
      </c>
      <c r="J24" s="333">
        <v>806</v>
      </c>
      <c r="K24" s="687">
        <v>0</v>
      </c>
    </row>
    <row r="25" spans="1:11" ht="12.75" customHeight="1">
      <c r="A25" s="288">
        <v>4</v>
      </c>
      <c r="B25" s="844">
        <v>45245</v>
      </c>
      <c r="C25" s="845"/>
      <c r="D25" s="328">
        <v>2172</v>
      </c>
      <c r="E25" s="685">
        <v>0</v>
      </c>
      <c r="F25" s="333">
        <v>16</v>
      </c>
      <c r="G25" s="686">
        <v>0</v>
      </c>
      <c r="H25" s="328">
        <v>71</v>
      </c>
      <c r="I25" s="685">
        <v>0</v>
      </c>
      <c r="J25" s="333">
        <v>813</v>
      </c>
      <c r="K25" s="687">
        <v>0</v>
      </c>
    </row>
    <row r="26" spans="1:11" ht="12.75" customHeight="1">
      <c r="A26" s="288">
        <v>3</v>
      </c>
      <c r="B26" s="844">
        <v>45275</v>
      </c>
      <c r="C26" s="845"/>
      <c r="D26" s="328">
        <v>1369</v>
      </c>
      <c r="E26" s="685">
        <v>0</v>
      </c>
      <c r="F26" s="333">
        <v>32</v>
      </c>
      <c r="G26" s="686">
        <v>0</v>
      </c>
      <c r="H26" s="328">
        <v>75</v>
      </c>
      <c r="I26" s="685">
        <v>0</v>
      </c>
      <c r="J26" s="333">
        <v>600</v>
      </c>
      <c r="K26" s="687">
        <v>0</v>
      </c>
    </row>
    <row r="27" spans="1:11" ht="12.75" customHeight="1">
      <c r="A27" s="288">
        <v>2</v>
      </c>
      <c r="B27" s="844">
        <v>45306</v>
      </c>
      <c r="C27" s="845"/>
      <c r="D27" s="328">
        <v>2056</v>
      </c>
      <c r="E27" s="685">
        <v>0</v>
      </c>
      <c r="F27" s="333">
        <v>13</v>
      </c>
      <c r="G27" s="686">
        <v>0</v>
      </c>
      <c r="H27" s="328">
        <v>87</v>
      </c>
      <c r="I27" s="685">
        <v>0</v>
      </c>
      <c r="J27" s="333">
        <v>1001</v>
      </c>
      <c r="K27" s="687">
        <v>0</v>
      </c>
    </row>
    <row r="28" spans="1:11" ht="12.75" customHeight="1">
      <c r="A28" s="288">
        <v>1</v>
      </c>
      <c r="B28" s="844">
        <v>45337</v>
      </c>
      <c r="C28" s="845"/>
      <c r="D28" s="328">
        <v>2468</v>
      </c>
      <c r="E28" s="685">
        <v>0</v>
      </c>
      <c r="F28" s="333">
        <v>54</v>
      </c>
      <c r="G28" s="686">
        <v>0</v>
      </c>
      <c r="H28" s="328">
        <v>92</v>
      </c>
      <c r="I28" s="685">
        <v>0</v>
      </c>
      <c r="J28" s="333">
        <v>1112</v>
      </c>
      <c r="K28" s="687">
        <v>0</v>
      </c>
    </row>
    <row r="29" spans="1:11" ht="12.75" customHeight="1">
      <c r="A29" s="288">
        <v>0</v>
      </c>
      <c r="B29" s="844">
        <v>45366</v>
      </c>
      <c r="C29" s="845"/>
      <c r="D29" s="328">
        <v>2658</v>
      </c>
      <c r="E29" s="685">
        <v>0</v>
      </c>
      <c r="F29" s="333">
        <v>19</v>
      </c>
      <c r="G29" s="686">
        <v>0</v>
      </c>
      <c r="H29" s="328">
        <v>92</v>
      </c>
      <c r="I29" s="685">
        <v>0</v>
      </c>
      <c r="J29" s="333">
        <v>1167</v>
      </c>
      <c r="K29" s="687">
        <v>0</v>
      </c>
    </row>
    <row r="30" spans="1:11" ht="12.75" customHeight="1">
      <c r="B30" s="337"/>
      <c r="C30" s="338"/>
      <c r="D30" s="328"/>
      <c r="E30" s="339"/>
      <c r="F30" s="340"/>
      <c r="G30" s="341"/>
      <c r="H30" s="339"/>
      <c r="I30" s="339"/>
      <c r="J30" s="342"/>
      <c r="K30" s="338"/>
    </row>
    <row r="31" spans="1:11" ht="12.75" customHeight="1">
      <c r="A31" s="288">
        <v>2022</v>
      </c>
      <c r="B31" s="855" t="s">
        <v>475</v>
      </c>
      <c r="C31" s="856"/>
      <c r="D31" s="345">
        <v>7182</v>
      </c>
      <c r="E31" s="346"/>
      <c r="F31" s="347">
        <v>86</v>
      </c>
      <c r="G31" s="348"/>
      <c r="H31" s="349">
        <v>271</v>
      </c>
      <c r="I31" s="346"/>
      <c r="J31" s="350">
        <v>3280</v>
      </c>
      <c r="K31" s="367"/>
    </row>
    <row r="32" spans="1:11" ht="12.75" customHeight="1">
      <c r="A32" s="288">
        <v>2021</v>
      </c>
      <c r="B32" s="855" t="s">
        <v>476</v>
      </c>
      <c r="C32" s="856"/>
      <c r="D32" s="345">
        <v>6764</v>
      </c>
      <c r="E32" s="346"/>
      <c r="F32" s="347">
        <v>60</v>
      </c>
      <c r="G32" s="348"/>
      <c r="H32" s="349">
        <v>237</v>
      </c>
      <c r="I32" s="346"/>
      <c r="J32" s="350">
        <v>2758</v>
      </c>
      <c r="K32" s="367"/>
    </row>
    <row r="33" spans="1:11" ht="17.649999999999999" customHeight="1">
      <c r="B33" s="694" t="s">
        <v>5</v>
      </c>
      <c r="C33" s="354" t="s">
        <v>477</v>
      </c>
      <c r="D33" s="355">
        <v>6.1797752808988804E-2</v>
      </c>
      <c r="E33" s="357"/>
      <c r="F33" s="356">
        <v>0.43333333333333335</v>
      </c>
      <c r="G33" s="357"/>
      <c r="H33" s="355">
        <v>0.14345991561181437</v>
      </c>
      <c r="I33" s="357"/>
      <c r="J33" s="355">
        <v>0.18926758520667142</v>
      </c>
      <c r="K33" s="368"/>
    </row>
    <row r="34" spans="1:11" ht="12.75" customHeight="1" thickBot="1">
      <c r="B34" s="360"/>
      <c r="C34" s="361"/>
      <c r="D34" s="362"/>
      <c r="E34" s="362"/>
      <c r="F34" s="363"/>
      <c r="G34" s="364"/>
      <c r="H34" s="362"/>
      <c r="I34" s="362"/>
      <c r="J34" s="363"/>
      <c r="K34" s="361"/>
    </row>
    <row r="35" spans="1:11" ht="12.75" customHeight="1">
      <c r="B35" s="315" t="s">
        <v>403</v>
      </c>
      <c r="H35" s="316" t="s">
        <v>288</v>
      </c>
    </row>
    <row r="36" spans="1:11" ht="12.75" customHeight="1">
      <c r="A36" s="288">
        <v>1</v>
      </c>
    </row>
  </sheetData>
  <mergeCells count="55">
    <mergeCell ref="B19:C19"/>
    <mergeCell ref="B1:K1"/>
    <mergeCell ref="B2:C4"/>
    <mergeCell ref="D2:K2"/>
    <mergeCell ref="D3:K3"/>
    <mergeCell ref="D4:E4"/>
    <mergeCell ref="F4:G4"/>
    <mergeCell ref="H4:I4"/>
    <mergeCell ref="J4:K4"/>
    <mergeCell ref="B10:C10"/>
    <mergeCell ref="B15:C15"/>
    <mergeCell ref="B16:C16"/>
    <mergeCell ref="B17:C17"/>
    <mergeCell ref="B18:C18"/>
    <mergeCell ref="B31:C31"/>
    <mergeCell ref="B32:C32"/>
    <mergeCell ref="B23:C23"/>
    <mergeCell ref="B24:C24"/>
    <mergeCell ref="B25:C25"/>
    <mergeCell ref="B26:C26"/>
    <mergeCell ref="B27:C27"/>
    <mergeCell ref="B28:C28"/>
    <mergeCell ref="M4:M5"/>
    <mergeCell ref="N4:N5"/>
    <mergeCell ref="O4:O5"/>
    <mergeCell ref="P4:P5"/>
    <mergeCell ref="B29:C29"/>
    <mergeCell ref="B22:C22"/>
    <mergeCell ref="B11:C11"/>
    <mergeCell ref="B12:C12"/>
    <mergeCell ref="B13:C13"/>
    <mergeCell ref="B14:C14"/>
    <mergeCell ref="B20:C20"/>
    <mergeCell ref="B21:C21"/>
    <mergeCell ref="B6:C6"/>
    <mergeCell ref="B7:C7"/>
    <mergeCell ref="B8:C8"/>
    <mergeCell ref="B9:C9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F4:AF5"/>
    <mergeCell ref="AG4:AG5"/>
    <mergeCell ref="AA4:AA5"/>
    <mergeCell ref="AB4:AB5"/>
    <mergeCell ref="AC4:AC5"/>
    <mergeCell ref="AD4:AD5"/>
    <mergeCell ref="AE4:AE5"/>
  </mergeCells>
  <conditionalFormatting sqref="D33:K33">
    <cfRule type="cellIs" dxfId="18" priority="2" operator="lessThan">
      <formula>0</formula>
    </cfRule>
  </conditionalFormatting>
  <conditionalFormatting sqref="F33:H33">
    <cfRule type="cellIs" dxfId="17" priority="1" operator="lessThan">
      <formula>0</formula>
    </cfRule>
  </conditionalFormatting>
  <printOptions horizontalCentered="1" verticalCentered="1"/>
  <pageMargins left="0" right="0" top="0.98425196850393704" bottom="0.39370078740157483" header="0" footer="0"/>
  <pageSetup paperSize="9" scale="75" firstPageNumber="18" orientation="portrait" useFirstPageNumber="1" r:id="rId1"/>
  <headerFooter>
    <oddHeader>&amp;L&amp;G&amp;R&amp;G</oddHeader>
    <oddFooter xml:space="preserve">&amp;C&amp;"Arial Black,Normal"&amp;12 &amp;K03+00022&amp;R&amp;"Arial Black,Gras"&amp;14&amp;K03+000Janvier 2024 | N°53&amp;G  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rgb="FF00B0F0"/>
  </sheetPr>
  <dimension ref="A1:K34"/>
  <sheetViews>
    <sheetView showZeros="0" zoomScale="90" zoomScaleNormal="90" zoomScalePageLayoutView="80" workbookViewId="0">
      <selection activeCell="B30" sqref="B30:C31"/>
    </sheetView>
  </sheetViews>
  <sheetFormatPr baseColWidth="10" defaultColWidth="11.42578125" defaultRowHeight="12.75" customHeight="1"/>
  <cols>
    <col min="1" max="1" width="4.7109375" style="288" customWidth="1"/>
    <col min="2" max="2" width="9.42578125" style="33" customWidth="1"/>
    <col min="3" max="3" width="12.5703125" style="33" customWidth="1"/>
    <col min="4" max="4" width="10.7109375" style="33" customWidth="1"/>
    <col min="5" max="5" width="1.7109375" style="33" customWidth="1"/>
    <col min="6" max="6" width="10.7109375" style="33" customWidth="1"/>
    <col min="7" max="7" width="1.7109375" style="33" customWidth="1"/>
    <col min="8" max="8" width="10.7109375" style="33" customWidth="1"/>
    <col min="9" max="9" width="1.7109375" style="33" customWidth="1"/>
    <col min="10" max="10" width="11.28515625" style="33" customWidth="1"/>
    <col min="11" max="11" width="1.7109375" style="33" customWidth="1"/>
    <col min="12" max="12" width="11.42578125" style="33" customWidth="1"/>
    <col min="13" max="16384" width="11.42578125" style="33"/>
  </cols>
  <sheetData>
    <row r="1" spans="1:11" ht="27.75" customHeight="1" thickBot="1">
      <c r="B1" s="832" t="s">
        <v>419</v>
      </c>
      <c r="C1" s="832"/>
      <c r="D1" s="832"/>
      <c r="E1" s="832"/>
      <c r="F1" s="832"/>
      <c r="G1" s="832"/>
      <c r="H1" s="832"/>
      <c r="I1" s="832"/>
      <c r="J1" s="832"/>
      <c r="K1" s="832"/>
    </row>
    <row r="2" spans="1:11" ht="16.5" customHeight="1" thickBot="1">
      <c r="B2" s="846" t="s">
        <v>6</v>
      </c>
      <c r="C2" s="847"/>
      <c r="D2" s="833" t="s">
        <v>90</v>
      </c>
      <c r="E2" s="834"/>
      <c r="F2" s="834"/>
      <c r="G2" s="834"/>
      <c r="H2" s="834"/>
      <c r="I2" s="834"/>
      <c r="J2" s="834"/>
      <c r="K2" s="840"/>
    </row>
    <row r="3" spans="1:11" ht="42.75" customHeight="1" thickBot="1">
      <c r="B3" s="853"/>
      <c r="C3" s="854"/>
      <c r="D3" s="833" t="s">
        <v>135</v>
      </c>
      <c r="E3" s="839"/>
      <c r="F3" s="838" t="s">
        <v>318</v>
      </c>
      <c r="G3" s="839"/>
      <c r="H3" s="834" t="s">
        <v>14</v>
      </c>
      <c r="I3" s="834"/>
      <c r="J3" s="838" t="s">
        <v>13</v>
      </c>
      <c r="K3" s="840"/>
    </row>
    <row r="4" spans="1:11" ht="12.75" customHeight="1">
      <c r="B4" s="289" t="s">
        <v>7</v>
      </c>
      <c r="C4" s="290"/>
      <c r="D4" s="326"/>
      <c r="E4" s="326"/>
      <c r="F4" s="293"/>
      <c r="G4" s="327"/>
      <c r="H4" s="293"/>
      <c r="I4" s="327"/>
      <c r="J4" s="326"/>
      <c r="K4" s="290"/>
    </row>
    <row r="5" spans="1:11" ht="12.75" customHeight="1">
      <c r="A5" s="288">
        <v>23</v>
      </c>
      <c r="B5" s="817">
        <v>44666</v>
      </c>
      <c r="C5" s="818"/>
      <c r="D5" s="328">
        <v>108340.93589999998</v>
      </c>
      <c r="E5" s="369">
        <v>0</v>
      </c>
      <c r="F5" s="333">
        <v>15356.6391</v>
      </c>
      <c r="G5" s="370">
        <v>0</v>
      </c>
      <c r="H5" s="333">
        <v>4549.1019999999999</v>
      </c>
      <c r="I5" s="370">
        <v>0</v>
      </c>
      <c r="J5" s="328">
        <v>66606.821799999991</v>
      </c>
      <c r="K5" s="371">
        <v>0</v>
      </c>
    </row>
    <row r="6" spans="1:11" ht="12.75" customHeight="1">
      <c r="A6" s="288">
        <v>22</v>
      </c>
      <c r="B6" s="817">
        <v>44696</v>
      </c>
      <c r="C6" s="818"/>
      <c r="D6" s="328">
        <v>102967.80159999999</v>
      </c>
      <c r="E6" s="369">
        <v>0</v>
      </c>
      <c r="F6" s="333">
        <v>14918.7137</v>
      </c>
      <c r="G6" s="370">
        <v>0</v>
      </c>
      <c r="H6" s="333">
        <v>4651.8208999999997</v>
      </c>
      <c r="I6" s="370">
        <v>0</v>
      </c>
      <c r="J6" s="328">
        <v>59089.850999999995</v>
      </c>
      <c r="K6" s="371">
        <v>0</v>
      </c>
    </row>
    <row r="7" spans="1:11" ht="12.75" customHeight="1">
      <c r="A7" s="288">
        <v>21</v>
      </c>
      <c r="B7" s="817">
        <v>44727</v>
      </c>
      <c r="C7" s="818"/>
      <c r="D7" s="328">
        <v>110672.2953</v>
      </c>
      <c r="E7" s="369">
        <v>0</v>
      </c>
      <c r="F7" s="333">
        <v>16774.9548</v>
      </c>
      <c r="G7" s="370">
        <v>0</v>
      </c>
      <c r="H7" s="333">
        <v>4804.4521999999997</v>
      </c>
      <c r="I7" s="370">
        <v>0</v>
      </c>
      <c r="J7" s="328">
        <v>63333.658799999997</v>
      </c>
      <c r="K7" s="371">
        <v>0</v>
      </c>
    </row>
    <row r="8" spans="1:11" ht="12.75" customHeight="1">
      <c r="A8" s="288">
        <v>20</v>
      </c>
      <c r="B8" s="817">
        <v>44757</v>
      </c>
      <c r="C8" s="818"/>
      <c r="D8" s="328">
        <v>102502.36569999999</v>
      </c>
      <c r="E8" s="369">
        <v>0</v>
      </c>
      <c r="F8" s="333">
        <v>13479.974</v>
      </c>
      <c r="G8" s="370">
        <v>0</v>
      </c>
      <c r="H8" s="333">
        <v>4972.9971999999998</v>
      </c>
      <c r="I8" s="370">
        <v>0</v>
      </c>
      <c r="J8" s="328">
        <v>58773.849000000002</v>
      </c>
      <c r="K8" s="371">
        <v>0</v>
      </c>
    </row>
    <row r="9" spans="1:11" ht="12.75" customHeight="1">
      <c r="A9" s="288">
        <v>19</v>
      </c>
      <c r="B9" s="817">
        <v>44788</v>
      </c>
      <c r="C9" s="818"/>
      <c r="D9" s="328">
        <v>105722.57489999999</v>
      </c>
      <c r="E9" s="369">
        <v>0</v>
      </c>
      <c r="F9" s="333">
        <v>14417.84</v>
      </c>
      <c r="G9" s="370">
        <v>0</v>
      </c>
      <c r="H9" s="333">
        <v>4705.9991000000009</v>
      </c>
      <c r="I9" s="370">
        <v>0</v>
      </c>
      <c r="J9" s="328">
        <v>65645.294299999994</v>
      </c>
      <c r="K9" s="371">
        <v>0</v>
      </c>
    </row>
    <row r="10" spans="1:11" ht="12.75" customHeight="1">
      <c r="A10" s="288">
        <v>18</v>
      </c>
      <c r="B10" s="817">
        <v>44819</v>
      </c>
      <c r="C10" s="818"/>
      <c r="D10" s="328">
        <v>104509.84073</v>
      </c>
      <c r="E10" s="369">
        <v>0</v>
      </c>
      <c r="F10" s="333">
        <v>14682.53983</v>
      </c>
      <c r="G10" s="370">
        <v>0</v>
      </c>
      <c r="H10" s="333">
        <v>4459.6572500000002</v>
      </c>
      <c r="I10" s="370">
        <v>0</v>
      </c>
      <c r="J10" s="328">
        <v>63667.122600000002</v>
      </c>
      <c r="K10" s="371">
        <v>0</v>
      </c>
    </row>
    <row r="11" spans="1:11" ht="12.75" customHeight="1">
      <c r="A11" s="288">
        <v>17</v>
      </c>
      <c r="B11" s="817">
        <v>44849</v>
      </c>
      <c r="C11" s="818"/>
      <c r="D11" s="328">
        <v>104546.8962</v>
      </c>
      <c r="E11" s="369">
        <v>0</v>
      </c>
      <c r="F11" s="333">
        <v>15013.0255</v>
      </c>
      <c r="G11" s="370">
        <v>0</v>
      </c>
      <c r="H11" s="333">
        <v>2759</v>
      </c>
      <c r="I11" s="370">
        <v>0</v>
      </c>
      <c r="J11" s="328">
        <v>62603.636200000001</v>
      </c>
      <c r="K11" s="371">
        <v>0</v>
      </c>
    </row>
    <row r="12" spans="1:11" ht="12.75" customHeight="1">
      <c r="A12" s="288">
        <v>16</v>
      </c>
      <c r="B12" s="817">
        <v>44880</v>
      </c>
      <c r="C12" s="818"/>
      <c r="D12" s="328">
        <v>103570.90860000001</v>
      </c>
      <c r="E12" s="369">
        <v>0</v>
      </c>
      <c r="F12" s="333">
        <v>14693.1476</v>
      </c>
      <c r="G12" s="370">
        <v>0</v>
      </c>
      <c r="H12" s="333">
        <v>3260.6345999999999</v>
      </c>
      <c r="I12" s="370">
        <v>0</v>
      </c>
      <c r="J12" s="328">
        <v>60973.391899999995</v>
      </c>
      <c r="K12" s="371">
        <v>0</v>
      </c>
    </row>
    <row r="13" spans="1:11" ht="12.75" customHeight="1">
      <c r="A13" s="288">
        <v>15</v>
      </c>
      <c r="B13" s="817">
        <v>44910</v>
      </c>
      <c r="C13" s="818"/>
      <c r="D13" s="328">
        <v>105047.18680000001</v>
      </c>
      <c r="E13" s="369">
        <v>0</v>
      </c>
      <c r="F13" s="333">
        <v>15895.990800000001</v>
      </c>
      <c r="G13" s="370">
        <v>0</v>
      </c>
      <c r="H13" s="333">
        <v>3473.5010000000002</v>
      </c>
      <c r="I13" s="370">
        <v>0</v>
      </c>
      <c r="J13" s="328">
        <v>59680.645000000004</v>
      </c>
      <c r="K13" s="371">
        <v>0</v>
      </c>
    </row>
    <row r="14" spans="1:11" ht="12.75" customHeight="1">
      <c r="A14" s="288">
        <v>14</v>
      </c>
      <c r="B14" s="817">
        <v>44941</v>
      </c>
      <c r="C14" s="818"/>
      <c r="D14" s="328">
        <v>86117.369999999981</v>
      </c>
      <c r="E14" s="369">
        <v>0</v>
      </c>
      <c r="F14" s="333">
        <v>12711.4732</v>
      </c>
      <c r="G14" s="370">
        <v>0</v>
      </c>
      <c r="H14" s="333">
        <v>3252.99</v>
      </c>
      <c r="I14" s="370">
        <v>0</v>
      </c>
      <c r="J14" s="328">
        <v>48584.917300000001</v>
      </c>
      <c r="K14" s="371">
        <v>0</v>
      </c>
    </row>
    <row r="15" spans="1:11" ht="12.75" customHeight="1">
      <c r="A15" s="288">
        <v>13</v>
      </c>
      <c r="B15" s="817">
        <v>44972</v>
      </c>
      <c r="C15" s="818"/>
      <c r="D15" s="328">
        <v>83921.478899999987</v>
      </c>
      <c r="E15" s="369">
        <v>0</v>
      </c>
      <c r="F15" s="333">
        <v>12164.3521</v>
      </c>
      <c r="G15" s="370">
        <v>0</v>
      </c>
      <c r="H15" s="333">
        <v>3918.2256000000002</v>
      </c>
      <c r="I15" s="370">
        <v>0</v>
      </c>
      <c r="J15" s="328">
        <v>49253.5962</v>
      </c>
      <c r="K15" s="371">
        <v>0</v>
      </c>
    </row>
    <row r="16" spans="1:11" ht="12.75" customHeight="1">
      <c r="A16" s="288">
        <v>12</v>
      </c>
      <c r="B16" s="817">
        <v>45000</v>
      </c>
      <c r="C16" s="818"/>
      <c r="D16" s="328">
        <v>88800.91575</v>
      </c>
      <c r="E16" s="369">
        <v>0</v>
      </c>
      <c r="F16" s="333">
        <v>14134.652399999999</v>
      </c>
      <c r="G16" s="370">
        <v>0</v>
      </c>
      <c r="H16" s="333">
        <v>3707.4391999999998</v>
      </c>
      <c r="I16" s="370">
        <v>0</v>
      </c>
      <c r="J16" s="328">
        <v>52704.561650000003</v>
      </c>
      <c r="K16" s="371">
        <v>0</v>
      </c>
    </row>
    <row r="17" spans="1:11" ht="12.75" customHeight="1">
      <c r="A17" s="288">
        <v>11</v>
      </c>
      <c r="B17" s="817">
        <v>45031</v>
      </c>
      <c r="C17" s="818"/>
      <c r="D17" s="328">
        <v>85441.279599999994</v>
      </c>
      <c r="E17" s="369">
        <v>0</v>
      </c>
      <c r="F17" s="333">
        <v>13500.9818</v>
      </c>
      <c r="G17" s="370">
        <v>0</v>
      </c>
      <c r="H17" s="333">
        <v>3657.9872</v>
      </c>
      <c r="I17" s="370">
        <v>0</v>
      </c>
      <c r="J17" s="328">
        <v>53451.692600000002</v>
      </c>
      <c r="K17" s="371">
        <v>0</v>
      </c>
    </row>
    <row r="18" spans="1:11" ht="12.75" customHeight="1">
      <c r="A18" s="288">
        <v>10</v>
      </c>
      <c r="B18" s="817">
        <v>45061</v>
      </c>
      <c r="C18" s="818"/>
      <c r="D18" s="328">
        <v>96275.397449999989</v>
      </c>
      <c r="E18" s="369">
        <v>0</v>
      </c>
      <c r="F18" s="333">
        <v>14659.8357</v>
      </c>
      <c r="G18" s="370">
        <v>0</v>
      </c>
      <c r="H18" s="333">
        <v>4611.3048999999992</v>
      </c>
      <c r="I18" s="370">
        <v>0</v>
      </c>
      <c r="J18" s="328">
        <v>58507.010849999999</v>
      </c>
      <c r="K18" s="371">
        <v>0</v>
      </c>
    </row>
    <row r="19" spans="1:11" ht="12.75" customHeight="1">
      <c r="A19" s="288">
        <v>9</v>
      </c>
      <c r="B19" s="817">
        <v>45092</v>
      </c>
      <c r="C19" s="818"/>
      <c r="D19" s="328">
        <v>103212.9856</v>
      </c>
      <c r="E19" s="369">
        <v>0</v>
      </c>
      <c r="F19" s="333">
        <v>15524.635</v>
      </c>
      <c r="G19" s="370">
        <v>0</v>
      </c>
      <c r="H19" s="333">
        <v>4566.991</v>
      </c>
      <c r="I19" s="370">
        <v>0</v>
      </c>
      <c r="J19" s="328">
        <v>60736.588100000001</v>
      </c>
      <c r="K19" s="371">
        <v>0</v>
      </c>
    </row>
    <row r="20" spans="1:11" ht="12.75" customHeight="1">
      <c r="A20" s="288">
        <v>8</v>
      </c>
      <c r="B20" s="817">
        <v>45122</v>
      </c>
      <c r="C20" s="818"/>
      <c r="D20" s="328">
        <v>105716.2457</v>
      </c>
      <c r="E20" s="369">
        <v>0</v>
      </c>
      <c r="F20" s="333">
        <v>14624.647700000001</v>
      </c>
      <c r="G20" s="370">
        <v>0</v>
      </c>
      <c r="H20" s="333">
        <v>4795.6458999999995</v>
      </c>
      <c r="I20" s="370">
        <v>0</v>
      </c>
      <c r="J20" s="328">
        <v>61071.379099999998</v>
      </c>
      <c r="K20" s="371">
        <v>0</v>
      </c>
    </row>
    <row r="21" spans="1:11" ht="12.75" customHeight="1">
      <c r="A21" s="288">
        <v>7</v>
      </c>
      <c r="B21" s="817">
        <v>45153</v>
      </c>
      <c r="C21" s="818"/>
      <c r="D21" s="328">
        <v>113757.75699999998</v>
      </c>
      <c r="E21" s="369">
        <v>0</v>
      </c>
      <c r="F21" s="333">
        <v>15813.9928</v>
      </c>
      <c r="G21" s="370">
        <v>0</v>
      </c>
      <c r="H21" s="333">
        <v>4623.4949999999999</v>
      </c>
      <c r="I21" s="370">
        <v>0</v>
      </c>
      <c r="J21" s="328">
        <v>66545.657699999996</v>
      </c>
      <c r="K21" s="371">
        <v>0</v>
      </c>
    </row>
    <row r="22" spans="1:11" ht="12.75" customHeight="1">
      <c r="A22" s="288">
        <v>6</v>
      </c>
      <c r="B22" s="817">
        <v>45184</v>
      </c>
      <c r="C22" s="818"/>
      <c r="D22" s="328">
        <v>111228.0739</v>
      </c>
      <c r="E22" s="369">
        <v>0</v>
      </c>
      <c r="F22" s="333">
        <v>15329.43</v>
      </c>
      <c r="G22" s="370">
        <v>0</v>
      </c>
      <c r="H22" s="333">
        <v>5402</v>
      </c>
      <c r="I22" s="370">
        <v>0</v>
      </c>
      <c r="J22" s="328">
        <v>62425.989000000001</v>
      </c>
      <c r="K22" s="371">
        <v>0</v>
      </c>
    </row>
    <row r="23" spans="1:11" ht="12.75" customHeight="1">
      <c r="A23" s="288">
        <v>5</v>
      </c>
      <c r="B23" s="817">
        <v>45214</v>
      </c>
      <c r="C23" s="818"/>
      <c r="D23" s="328">
        <v>111785.29329999999</v>
      </c>
      <c r="E23" s="369">
        <v>0</v>
      </c>
      <c r="F23" s="333">
        <v>15852</v>
      </c>
      <c r="G23" s="370">
        <v>0</v>
      </c>
      <c r="H23" s="333">
        <v>5296.5010000000002</v>
      </c>
      <c r="I23" s="370">
        <v>0</v>
      </c>
      <c r="J23" s="328">
        <v>65013.304999999993</v>
      </c>
      <c r="K23" s="371">
        <v>0</v>
      </c>
    </row>
    <row r="24" spans="1:11" ht="12.75" customHeight="1">
      <c r="A24" s="288">
        <v>4</v>
      </c>
      <c r="B24" s="817">
        <v>45245</v>
      </c>
      <c r="C24" s="818"/>
      <c r="D24" s="328">
        <v>108023.5405</v>
      </c>
      <c r="E24" s="369">
        <v>0</v>
      </c>
      <c r="F24" s="333">
        <v>15031.130999999999</v>
      </c>
      <c r="G24" s="370">
        <v>0</v>
      </c>
      <c r="H24" s="333">
        <v>5659.2</v>
      </c>
      <c r="I24" s="370">
        <v>0</v>
      </c>
      <c r="J24" s="328">
        <v>60210.959000000003</v>
      </c>
      <c r="K24" s="371">
        <v>0</v>
      </c>
    </row>
    <row r="25" spans="1:11" ht="12.75" customHeight="1">
      <c r="A25" s="288">
        <v>3</v>
      </c>
      <c r="B25" s="817">
        <v>45275</v>
      </c>
      <c r="C25" s="818"/>
      <c r="D25" s="328">
        <v>109832.503</v>
      </c>
      <c r="E25" s="369">
        <v>0</v>
      </c>
      <c r="F25" s="333">
        <v>16632.921999999999</v>
      </c>
      <c r="G25" s="370">
        <v>0</v>
      </c>
      <c r="H25" s="333">
        <v>5356.4870000000001</v>
      </c>
      <c r="I25" s="370">
        <v>0</v>
      </c>
      <c r="J25" s="328">
        <v>60632.192999999999</v>
      </c>
      <c r="K25" s="371">
        <v>0</v>
      </c>
    </row>
    <row r="26" spans="1:11" ht="12.75" customHeight="1">
      <c r="A26" s="288">
        <v>2</v>
      </c>
      <c r="B26" s="817">
        <v>45306</v>
      </c>
      <c r="C26" s="818"/>
      <c r="D26" s="328">
        <v>91712.455000000002</v>
      </c>
      <c r="E26" s="369">
        <v>0</v>
      </c>
      <c r="F26" s="333">
        <v>13969.234</v>
      </c>
      <c r="G26" s="370">
        <v>0</v>
      </c>
      <c r="H26" s="333">
        <v>4269.5020000000004</v>
      </c>
      <c r="I26" s="370">
        <v>0</v>
      </c>
      <c r="J26" s="328">
        <v>49515.201999999997</v>
      </c>
      <c r="K26" s="371">
        <v>0</v>
      </c>
    </row>
    <row r="27" spans="1:11" ht="12.75" customHeight="1">
      <c r="A27" s="288">
        <v>1</v>
      </c>
      <c r="B27" s="817">
        <v>45337</v>
      </c>
      <c r="C27" s="818"/>
      <c r="D27" s="328">
        <v>86368.037500000006</v>
      </c>
      <c r="E27" s="369">
        <v>0</v>
      </c>
      <c r="F27" s="333">
        <v>13156.645</v>
      </c>
      <c r="G27" s="370">
        <v>0</v>
      </c>
      <c r="H27" s="333">
        <v>4624.3429999999998</v>
      </c>
      <c r="I27" s="370">
        <v>0</v>
      </c>
      <c r="J27" s="328">
        <v>48307.451000000001</v>
      </c>
      <c r="K27" s="371">
        <v>0</v>
      </c>
    </row>
    <row r="28" spans="1:11" ht="12.75" customHeight="1">
      <c r="A28" s="288">
        <v>0</v>
      </c>
      <c r="B28" s="817">
        <v>45366</v>
      </c>
      <c r="C28" s="818"/>
      <c r="D28" s="328">
        <v>88571.885999999999</v>
      </c>
      <c r="E28" s="369">
        <v>0</v>
      </c>
      <c r="F28" s="333">
        <v>14684.89525</v>
      </c>
      <c r="G28" s="370">
        <v>0</v>
      </c>
      <c r="H28" s="333">
        <v>4628.3500000000004</v>
      </c>
      <c r="I28" s="370">
        <v>0</v>
      </c>
      <c r="J28" s="328">
        <v>52048.337749999999</v>
      </c>
      <c r="K28" s="371">
        <v>0</v>
      </c>
    </row>
    <row r="29" spans="1:11" ht="12.75" customHeight="1">
      <c r="B29" s="337"/>
      <c r="C29" s="338"/>
      <c r="D29" s="328"/>
      <c r="E29" s="372"/>
      <c r="F29" s="342"/>
      <c r="G29" s="373"/>
      <c r="H29" s="342"/>
      <c r="I29" s="373"/>
      <c r="J29" s="372"/>
      <c r="K29" s="344"/>
    </row>
    <row r="30" spans="1:11" ht="12.75" customHeight="1">
      <c r="A30" s="288">
        <v>2023</v>
      </c>
      <c r="B30" s="855" t="s">
        <v>475</v>
      </c>
      <c r="C30" s="856"/>
      <c r="D30" s="345">
        <v>266652.37849999999</v>
      </c>
      <c r="E30" s="374"/>
      <c r="F30" s="375">
        <v>41810.774250000002</v>
      </c>
      <c r="G30" s="376"/>
      <c r="H30" s="375">
        <v>13522.195000000002</v>
      </c>
      <c r="I30" s="376"/>
      <c r="J30" s="345">
        <v>149870.99075</v>
      </c>
      <c r="K30" s="352"/>
    </row>
    <row r="31" spans="1:11" ht="12.75" customHeight="1">
      <c r="A31" s="288">
        <v>2022</v>
      </c>
      <c r="B31" s="855" t="s">
        <v>476</v>
      </c>
      <c r="C31" s="856"/>
      <c r="D31" s="345">
        <v>258839.76464999997</v>
      </c>
      <c r="E31" s="374"/>
      <c r="F31" s="375">
        <v>39010.477700000003</v>
      </c>
      <c r="G31" s="376"/>
      <c r="H31" s="375">
        <v>10878.6548</v>
      </c>
      <c r="I31" s="376"/>
      <c r="J31" s="345">
        <v>150543.07514999999</v>
      </c>
      <c r="K31" s="352"/>
    </row>
    <row r="32" spans="1:11" ht="12.75" customHeight="1">
      <c r="B32" s="680" t="s">
        <v>5</v>
      </c>
      <c r="C32" s="354" t="s">
        <v>477</v>
      </c>
      <c r="D32" s="377">
        <v>3.0183205662252632E-2</v>
      </c>
      <c r="E32" s="377"/>
      <c r="F32" s="378">
        <v>7.1783190442705092E-2</v>
      </c>
      <c r="G32" s="379"/>
      <c r="H32" s="378">
        <v>0.24300248960928528</v>
      </c>
      <c r="I32" s="379"/>
      <c r="J32" s="377">
        <v>-4.4643993045202501E-3</v>
      </c>
      <c r="K32" s="359"/>
    </row>
    <row r="33" spans="2:11" ht="12.75" customHeight="1" thickBot="1">
      <c r="B33" s="360"/>
      <c r="C33" s="361"/>
      <c r="D33" s="362"/>
      <c r="E33" s="362"/>
      <c r="F33" s="363"/>
      <c r="G33" s="364"/>
      <c r="H33" s="363"/>
      <c r="I33" s="364"/>
      <c r="J33" s="362"/>
      <c r="K33" s="361"/>
    </row>
    <row r="34" spans="2:11" ht="12.75" customHeight="1">
      <c r="B34" s="315" t="s">
        <v>404</v>
      </c>
      <c r="H34" s="316" t="s">
        <v>288</v>
      </c>
    </row>
  </sheetData>
  <mergeCells count="33">
    <mergeCell ref="B1:K1"/>
    <mergeCell ref="B21:C21"/>
    <mergeCell ref="B10:C10"/>
    <mergeCell ref="B2:C3"/>
    <mergeCell ref="D2:K2"/>
    <mergeCell ref="D3:E3"/>
    <mergeCell ref="J3:K3"/>
    <mergeCell ref="F3:G3"/>
    <mergeCell ref="B5:C5"/>
    <mergeCell ref="B6:C6"/>
    <mergeCell ref="B7:C7"/>
    <mergeCell ref="B8:C8"/>
    <mergeCell ref="H3:I3"/>
    <mergeCell ref="B19:C19"/>
    <mergeCell ref="B9:C9"/>
    <mergeCell ref="B11:C11"/>
    <mergeCell ref="B12:C12"/>
    <mergeCell ref="B13:C13"/>
    <mergeCell ref="B14:C14"/>
    <mergeCell ref="B15:C15"/>
    <mergeCell ref="B30:C30"/>
    <mergeCell ref="B22:C22"/>
    <mergeCell ref="B20:C20"/>
    <mergeCell ref="B16:C16"/>
    <mergeCell ref="B18:C18"/>
    <mergeCell ref="B17:C17"/>
    <mergeCell ref="B31:C31"/>
    <mergeCell ref="B23:C23"/>
    <mergeCell ref="B24:C24"/>
    <mergeCell ref="B25:C25"/>
    <mergeCell ref="B26:C26"/>
    <mergeCell ref="B27:C27"/>
    <mergeCell ref="B28:C28"/>
  </mergeCells>
  <conditionalFormatting sqref="D32:J32">
    <cfRule type="cellIs" dxfId="16" priority="1" operator="lessThan">
      <formula>0</formula>
    </cfRule>
  </conditionalFormatting>
  <printOptions horizontalCentered="1" verticalCentered="1"/>
  <pageMargins left="0" right="0" top="0.98425196850393704" bottom="0.39370078740157483" header="0" footer="0"/>
  <pageSetup paperSize="9" scale="80" firstPageNumber="18" orientation="portrait" useFirstPageNumber="1" r:id="rId1"/>
  <headerFooter>
    <oddHeader>&amp;L&amp;G&amp;R&amp;G</oddHeader>
    <oddFooter xml:space="preserve">&amp;C&amp;"Arial Black,Normal"&amp;12 &amp;K03+00023&amp;R&amp;"Arial Black,Gras"&amp;14&amp;K03+000Janvier 2024 | N°53&amp;G              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rgb="FF00B0F0"/>
  </sheetPr>
  <dimension ref="A1:I36"/>
  <sheetViews>
    <sheetView showZeros="0" zoomScale="66" zoomScaleNormal="66" zoomScaleSheetLayoutView="136" zoomScalePageLayoutView="90" workbookViewId="0">
      <selection activeCell="D32" sqref="D32:I32"/>
    </sheetView>
  </sheetViews>
  <sheetFormatPr baseColWidth="10" defaultColWidth="11.42578125" defaultRowHeight="12.75" customHeight="1"/>
  <cols>
    <col min="1" max="1" width="4.7109375" style="288" customWidth="1"/>
    <col min="2" max="2" width="8.140625" style="33" customWidth="1"/>
    <col min="3" max="3" width="13" style="33" customWidth="1"/>
    <col min="4" max="4" width="12.42578125" style="33" customWidth="1"/>
    <col min="5" max="5" width="5.28515625" style="33" customWidth="1"/>
    <col min="6" max="6" width="12.42578125" style="33" customWidth="1"/>
    <col min="7" max="7" width="5.42578125" style="33" customWidth="1"/>
    <col min="8" max="8" width="12.42578125" style="33" customWidth="1"/>
    <col min="9" max="9" width="4.7109375" style="33" customWidth="1"/>
    <col min="10" max="16384" width="11.42578125" style="33"/>
  </cols>
  <sheetData>
    <row r="1" spans="1:9" ht="24" customHeight="1" thickBot="1">
      <c r="B1" s="832" t="s">
        <v>420</v>
      </c>
      <c r="C1" s="832"/>
      <c r="D1" s="832"/>
      <c r="E1" s="832"/>
      <c r="F1" s="832"/>
      <c r="G1" s="832"/>
      <c r="H1" s="832"/>
      <c r="I1" s="832"/>
    </row>
    <row r="2" spans="1:9" ht="12.75" customHeight="1" thickBot="1">
      <c r="B2" s="846" t="s">
        <v>6</v>
      </c>
      <c r="C2" s="847"/>
      <c r="D2" s="850" t="s">
        <v>116</v>
      </c>
      <c r="E2" s="851"/>
      <c r="F2" s="851"/>
      <c r="G2" s="851"/>
      <c r="H2" s="851"/>
      <c r="I2" s="852"/>
    </row>
    <row r="3" spans="1:9" ht="30" customHeight="1" thickBot="1">
      <c r="B3" s="853"/>
      <c r="C3" s="854"/>
      <c r="D3" s="833" t="s">
        <v>317</v>
      </c>
      <c r="E3" s="834"/>
      <c r="F3" s="838" t="s">
        <v>100</v>
      </c>
      <c r="G3" s="839"/>
      <c r="H3" s="838" t="s">
        <v>13</v>
      </c>
      <c r="I3" s="840"/>
    </row>
    <row r="4" spans="1:9" ht="12.75" customHeight="1">
      <c r="B4" s="289" t="s">
        <v>7</v>
      </c>
      <c r="C4" s="290"/>
      <c r="D4" s="291"/>
      <c r="E4" s="327"/>
      <c r="F4" s="326"/>
      <c r="G4" s="326"/>
      <c r="H4" s="293"/>
      <c r="I4" s="290"/>
    </row>
    <row r="5" spans="1:9" ht="12.75" customHeight="1">
      <c r="A5" s="288">
        <v>23</v>
      </c>
      <c r="B5" s="859">
        <v>44788</v>
      </c>
      <c r="C5" s="860"/>
      <c r="D5" s="334">
        <v>5900</v>
      </c>
      <c r="E5" s="323">
        <v>0</v>
      </c>
      <c r="F5" s="332">
        <v>2430</v>
      </c>
      <c r="G5" s="381">
        <v>0</v>
      </c>
      <c r="H5" s="330">
        <v>4900</v>
      </c>
      <c r="I5" s="302">
        <v>0</v>
      </c>
    </row>
    <row r="6" spans="1:9" ht="12.75" customHeight="1">
      <c r="A6" s="288">
        <v>22</v>
      </c>
      <c r="B6" s="859">
        <v>44819</v>
      </c>
      <c r="C6" s="860"/>
      <c r="D6" s="334">
        <v>5900</v>
      </c>
      <c r="E6" s="323">
        <v>0</v>
      </c>
      <c r="F6" s="332">
        <v>2430</v>
      </c>
      <c r="G6" s="381">
        <v>0</v>
      </c>
      <c r="H6" s="330">
        <v>4900</v>
      </c>
      <c r="I6" s="302">
        <v>0</v>
      </c>
    </row>
    <row r="7" spans="1:9" ht="12.75" customHeight="1">
      <c r="A7" s="288">
        <v>21</v>
      </c>
      <c r="B7" s="859">
        <v>44849</v>
      </c>
      <c r="C7" s="860"/>
      <c r="D7" s="334">
        <v>5900</v>
      </c>
      <c r="E7" s="323">
        <v>0</v>
      </c>
      <c r="F7" s="332">
        <v>2430</v>
      </c>
      <c r="G7" s="381">
        <v>0</v>
      </c>
      <c r="H7" s="330">
        <v>4900</v>
      </c>
      <c r="I7" s="302">
        <v>0</v>
      </c>
    </row>
    <row r="8" spans="1:9" ht="12.75" customHeight="1">
      <c r="A8" s="288">
        <v>20</v>
      </c>
      <c r="B8" s="859">
        <v>44880</v>
      </c>
      <c r="C8" s="860"/>
      <c r="D8" s="334">
        <v>5900</v>
      </c>
      <c r="E8" s="323">
        <v>0</v>
      </c>
      <c r="F8" s="332">
        <v>2430</v>
      </c>
      <c r="G8" s="381">
        <v>0</v>
      </c>
      <c r="H8" s="330">
        <v>4900</v>
      </c>
      <c r="I8" s="302">
        <v>0</v>
      </c>
    </row>
    <row r="9" spans="1:9" ht="12.75" customHeight="1">
      <c r="A9" s="288">
        <v>19</v>
      </c>
      <c r="B9" s="859">
        <v>44910</v>
      </c>
      <c r="C9" s="860"/>
      <c r="D9" s="334">
        <v>5900</v>
      </c>
      <c r="E9" s="323">
        <v>0</v>
      </c>
      <c r="F9" s="332">
        <v>2430</v>
      </c>
      <c r="G9" s="381">
        <v>0</v>
      </c>
      <c r="H9" s="330">
        <v>4900</v>
      </c>
      <c r="I9" s="302">
        <v>0</v>
      </c>
    </row>
    <row r="10" spans="1:9" ht="12.75" customHeight="1">
      <c r="A10" s="288">
        <v>18</v>
      </c>
      <c r="B10" s="859">
        <v>44941</v>
      </c>
      <c r="C10" s="860"/>
      <c r="D10" s="334">
        <v>5900</v>
      </c>
      <c r="E10" s="323">
        <v>0</v>
      </c>
      <c r="F10" s="332">
        <v>2430</v>
      </c>
      <c r="G10" s="381">
        <v>0</v>
      </c>
      <c r="H10" s="330">
        <v>4900</v>
      </c>
      <c r="I10" s="302">
        <v>0</v>
      </c>
    </row>
    <row r="11" spans="1:9" ht="12.75" customHeight="1">
      <c r="A11" s="288">
        <v>17</v>
      </c>
      <c r="B11" s="859">
        <v>44972</v>
      </c>
      <c r="C11" s="860"/>
      <c r="D11" s="334">
        <v>5900</v>
      </c>
      <c r="E11" s="323">
        <v>0</v>
      </c>
      <c r="F11" s="332">
        <v>2430</v>
      </c>
      <c r="G11" s="381">
        <v>0</v>
      </c>
      <c r="H11" s="330">
        <v>4900</v>
      </c>
      <c r="I11" s="302">
        <v>0</v>
      </c>
    </row>
    <row r="12" spans="1:9" ht="12.75" customHeight="1">
      <c r="A12" s="288">
        <v>16</v>
      </c>
      <c r="B12" s="859">
        <v>45000</v>
      </c>
      <c r="C12" s="860"/>
      <c r="D12" s="334">
        <v>5900</v>
      </c>
      <c r="E12" s="323">
        <v>0</v>
      </c>
      <c r="F12" s="332">
        <v>2430</v>
      </c>
      <c r="G12" s="381">
        <v>0</v>
      </c>
      <c r="H12" s="330">
        <v>4900</v>
      </c>
      <c r="I12" s="302">
        <v>0</v>
      </c>
    </row>
    <row r="13" spans="1:9" ht="12.75" customHeight="1">
      <c r="A13" s="288">
        <v>15</v>
      </c>
      <c r="B13" s="859">
        <v>45031</v>
      </c>
      <c r="C13" s="860"/>
      <c r="D13" s="334">
        <v>5900</v>
      </c>
      <c r="E13" s="323">
        <v>0</v>
      </c>
      <c r="F13" s="332">
        <v>2430</v>
      </c>
      <c r="G13" s="381">
        <v>0</v>
      </c>
      <c r="H13" s="330">
        <v>4900</v>
      </c>
      <c r="I13" s="302">
        <v>0</v>
      </c>
    </row>
    <row r="14" spans="1:9" ht="12.75" customHeight="1">
      <c r="A14" s="288">
        <v>14</v>
      </c>
      <c r="B14" s="859">
        <v>45061</v>
      </c>
      <c r="C14" s="860"/>
      <c r="D14" s="334">
        <v>5900</v>
      </c>
      <c r="E14" s="323">
        <v>0</v>
      </c>
      <c r="F14" s="332">
        <v>2430</v>
      </c>
      <c r="G14" s="381">
        <v>0</v>
      </c>
      <c r="H14" s="330">
        <v>4900</v>
      </c>
      <c r="I14" s="302">
        <v>0</v>
      </c>
    </row>
    <row r="15" spans="1:9" ht="12.75" customHeight="1">
      <c r="A15" s="288">
        <v>13</v>
      </c>
      <c r="B15" s="859">
        <v>45092</v>
      </c>
      <c r="C15" s="860"/>
      <c r="D15" s="334">
        <v>5900</v>
      </c>
      <c r="E15" s="323">
        <v>0</v>
      </c>
      <c r="F15" s="332">
        <v>2430</v>
      </c>
      <c r="G15" s="381">
        <v>0</v>
      </c>
      <c r="H15" s="330">
        <v>4900</v>
      </c>
      <c r="I15" s="302">
        <v>0</v>
      </c>
    </row>
    <row r="16" spans="1:9" ht="12.75" customHeight="1">
      <c r="A16" s="288">
        <v>12</v>
      </c>
      <c r="B16" s="859">
        <v>45122</v>
      </c>
      <c r="C16" s="860"/>
      <c r="D16" s="334">
        <v>5900</v>
      </c>
      <c r="E16" s="323">
        <v>0</v>
      </c>
      <c r="F16" s="332">
        <v>2430</v>
      </c>
      <c r="G16" s="381">
        <v>0</v>
      </c>
      <c r="H16" s="330">
        <v>4900</v>
      </c>
      <c r="I16" s="302">
        <v>0</v>
      </c>
    </row>
    <row r="17" spans="1:9" ht="12.75" customHeight="1">
      <c r="A17" s="288">
        <v>11</v>
      </c>
      <c r="B17" s="859">
        <v>45153</v>
      </c>
      <c r="C17" s="860"/>
      <c r="D17" s="334">
        <v>5900</v>
      </c>
      <c r="E17" s="323">
        <v>0</v>
      </c>
      <c r="F17" s="332">
        <v>2430</v>
      </c>
      <c r="G17" s="381">
        <v>0</v>
      </c>
      <c r="H17" s="330">
        <v>4900</v>
      </c>
      <c r="I17" s="302">
        <v>0</v>
      </c>
    </row>
    <row r="18" spans="1:9" ht="12.75" customHeight="1">
      <c r="A18" s="288">
        <v>10</v>
      </c>
      <c r="B18" s="859">
        <v>45184</v>
      </c>
      <c r="C18" s="860"/>
      <c r="D18" s="334">
        <v>5900</v>
      </c>
      <c r="E18" s="323">
        <v>0</v>
      </c>
      <c r="F18" s="332">
        <v>2430</v>
      </c>
      <c r="G18" s="381">
        <v>0</v>
      </c>
      <c r="H18" s="330">
        <v>4900</v>
      </c>
      <c r="I18" s="302">
        <v>0</v>
      </c>
    </row>
    <row r="19" spans="1:9" ht="12.75" customHeight="1">
      <c r="A19" s="288">
        <v>9</v>
      </c>
      <c r="B19" s="859">
        <v>45214</v>
      </c>
      <c r="C19" s="860"/>
      <c r="D19" s="334">
        <v>5900</v>
      </c>
      <c r="E19" s="323">
        <v>0</v>
      </c>
      <c r="F19" s="332">
        <v>2430</v>
      </c>
      <c r="G19" s="381">
        <v>0</v>
      </c>
      <c r="H19" s="330">
        <v>4900</v>
      </c>
      <c r="I19" s="302">
        <v>0</v>
      </c>
    </row>
    <row r="20" spans="1:9" ht="12.75" customHeight="1">
      <c r="A20" s="288">
        <v>8</v>
      </c>
      <c r="B20" s="859">
        <v>45244</v>
      </c>
      <c r="C20" s="860"/>
      <c r="D20" s="334">
        <v>5900</v>
      </c>
      <c r="E20" s="323">
        <v>0</v>
      </c>
      <c r="F20" s="332">
        <v>2430</v>
      </c>
      <c r="G20" s="381">
        <v>0</v>
      </c>
      <c r="H20" s="330">
        <v>4900</v>
      </c>
      <c r="I20" s="302">
        <v>0</v>
      </c>
    </row>
    <row r="21" spans="1:9" ht="12.75" customHeight="1">
      <c r="A21" s="288">
        <v>7</v>
      </c>
      <c r="B21" s="859">
        <v>45275</v>
      </c>
      <c r="C21" s="860"/>
      <c r="D21" s="334">
        <v>5900</v>
      </c>
      <c r="E21" s="323">
        <v>0</v>
      </c>
      <c r="F21" s="332">
        <v>2430</v>
      </c>
      <c r="G21" s="381">
        <v>0</v>
      </c>
      <c r="H21" s="330">
        <v>4900</v>
      </c>
      <c r="I21" s="302">
        <v>0</v>
      </c>
    </row>
    <row r="22" spans="1:9" ht="12.75" customHeight="1">
      <c r="A22" s="288">
        <v>6</v>
      </c>
      <c r="B22" s="859">
        <v>45306</v>
      </c>
      <c r="C22" s="860"/>
      <c r="D22" s="334">
        <v>5900</v>
      </c>
      <c r="E22" s="323">
        <v>0</v>
      </c>
      <c r="F22" s="332">
        <v>2430</v>
      </c>
      <c r="G22" s="381">
        <v>0</v>
      </c>
      <c r="H22" s="330">
        <v>4900</v>
      </c>
      <c r="I22" s="302">
        <v>0</v>
      </c>
    </row>
    <row r="23" spans="1:9" ht="12.75" customHeight="1">
      <c r="A23" s="288">
        <v>5</v>
      </c>
      <c r="B23" s="859">
        <v>45337</v>
      </c>
      <c r="C23" s="860"/>
      <c r="D23" s="334">
        <v>5900</v>
      </c>
      <c r="E23" s="323">
        <v>0</v>
      </c>
      <c r="F23" s="332">
        <v>2430</v>
      </c>
      <c r="G23" s="381">
        <v>0</v>
      </c>
      <c r="H23" s="330">
        <v>4900</v>
      </c>
      <c r="I23" s="302">
        <v>0</v>
      </c>
    </row>
    <row r="24" spans="1:9" ht="12.75" customHeight="1">
      <c r="A24" s="288">
        <v>4</v>
      </c>
      <c r="B24" s="859">
        <v>45366</v>
      </c>
      <c r="C24" s="860"/>
      <c r="D24" s="334">
        <v>5900</v>
      </c>
      <c r="E24" s="323">
        <v>0</v>
      </c>
      <c r="F24" s="332">
        <v>2430</v>
      </c>
      <c r="G24" s="381">
        <v>0</v>
      </c>
      <c r="H24" s="330">
        <v>4900</v>
      </c>
      <c r="I24" s="302">
        <v>0</v>
      </c>
    </row>
    <row r="25" spans="1:9" ht="12.75" customHeight="1">
      <c r="A25" s="288">
        <v>3</v>
      </c>
      <c r="B25" s="859">
        <v>45397</v>
      </c>
      <c r="C25" s="860"/>
      <c r="D25" s="334">
        <v>5900</v>
      </c>
      <c r="E25" s="323">
        <v>0</v>
      </c>
      <c r="F25" s="332">
        <v>2430</v>
      </c>
      <c r="G25" s="381">
        <v>0</v>
      </c>
      <c r="H25" s="330">
        <v>4900</v>
      </c>
      <c r="I25" s="302">
        <v>0</v>
      </c>
    </row>
    <row r="26" spans="1:9" ht="12.75" customHeight="1">
      <c r="A26" s="288">
        <v>2</v>
      </c>
      <c r="B26" s="859">
        <v>45427</v>
      </c>
      <c r="C26" s="860"/>
      <c r="D26" s="334">
        <v>5900</v>
      </c>
      <c r="E26" s="323">
        <v>0</v>
      </c>
      <c r="F26" s="332">
        <v>2430</v>
      </c>
      <c r="G26" s="381">
        <v>0</v>
      </c>
      <c r="H26" s="330">
        <v>4900</v>
      </c>
      <c r="I26" s="302">
        <v>0</v>
      </c>
    </row>
    <row r="27" spans="1:9" ht="12.75" customHeight="1">
      <c r="A27" s="288">
        <v>1</v>
      </c>
      <c r="B27" s="859">
        <v>45458</v>
      </c>
      <c r="C27" s="860"/>
      <c r="D27" s="334">
        <v>5900</v>
      </c>
      <c r="E27" s="323">
        <v>0</v>
      </c>
      <c r="F27" s="332">
        <v>2430</v>
      </c>
      <c r="G27" s="381">
        <v>0</v>
      </c>
      <c r="H27" s="330">
        <v>4900</v>
      </c>
      <c r="I27" s="302">
        <v>0</v>
      </c>
    </row>
    <row r="28" spans="1:9" ht="12.75" customHeight="1">
      <c r="A28" s="288">
        <v>0</v>
      </c>
      <c r="B28" s="859">
        <v>45488</v>
      </c>
      <c r="C28" s="860"/>
      <c r="D28" s="334">
        <v>5900</v>
      </c>
      <c r="E28" s="323">
        <v>0</v>
      </c>
      <c r="F28" s="332">
        <v>2430</v>
      </c>
      <c r="G28" s="381">
        <v>0</v>
      </c>
      <c r="H28" s="330">
        <v>4900</v>
      </c>
      <c r="I28" s="302">
        <v>0</v>
      </c>
    </row>
    <row r="29" spans="1:9" ht="12.75" customHeight="1">
      <c r="B29" s="382"/>
      <c r="C29" s="344"/>
      <c r="D29" s="383"/>
      <c r="E29" s="384"/>
      <c r="F29" s="372"/>
      <c r="G29" s="385"/>
      <c r="H29" s="342"/>
      <c r="I29" s="386"/>
    </row>
    <row r="30" spans="1:9" ht="12.75" customHeight="1">
      <c r="A30" s="288">
        <v>2023</v>
      </c>
      <c r="B30" s="861" t="s">
        <v>480</v>
      </c>
      <c r="C30" s="862"/>
      <c r="D30" s="351">
        <v>5900</v>
      </c>
      <c r="E30" s="387"/>
      <c r="F30" s="349">
        <v>2430</v>
      </c>
      <c r="G30" s="388"/>
      <c r="H30" s="347">
        <v>4900</v>
      </c>
      <c r="I30" s="389"/>
    </row>
    <row r="31" spans="1:9" ht="12.75" customHeight="1">
      <c r="A31" s="288">
        <v>2022</v>
      </c>
      <c r="B31" s="861" t="s">
        <v>481</v>
      </c>
      <c r="C31" s="862"/>
      <c r="D31" s="351">
        <v>5900</v>
      </c>
      <c r="E31" s="387"/>
      <c r="F31" s="349">
        <v>2430</v>
      </c>
      <c r="G31" s="388"/>
      <c r="H31" s="347">
        <v>4900</v>
      </c>
      <c r="I31" s="389"/>
    </row>
    <row r="32" spans="1:9" ht="12.75" customHeight="1" thickBot="1">
      <c r="B32" s="681" t="s">
        <v>5</v>
      </c>
      <c r="C32" s="390" t="s">
        <v>482</v>
      </c>
      <c r="D32" s="391">
        <v>0.25531914893617014</v>
      </c>
      <c r="E32" s="392"/>
      <c r="F32" s="393">
        <v>8.9686098654708557E-2</v>
      </c>
      <c r="G32" s="392"/>
      <c r="H32" s="393">
        <v>0.25641025641025639</v>
      </c>
      <c r="I32" s="394"/>
    </row>
    <row r="33" spans="2:9" ht="14.65" customHeight="1">
      <c r="B33" s="315" t="s">
        <v>404</v>
      </c>
      <c r="C33" s="395"/>
      <c r="D33" s="355"/>
      <c r="E33" s="396"/>
      <c r="F33" s="355"/>
      <c r="G33" s="396"/>
      <c r="H33" s="316" t="s">
        <v>288</v>
      </c>
      <c r="I33" s="396"/>
    </row>
    <row r="35" spans="2:9" ht="0.75" customHeight="1"/>
    <row r="36" spans="2:9" ht="12.75" hidden="1" customHeight="1"/>
  </sheetData>
  <mergeCells count="32">
    <mergeCell ref="B30:C30"/>
    <mergeCell ref="B31:C31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:I1"/>
    <mergeCell ref="D2:I2"/>
    <mergeCell ref="B10:C10"/>
    <mergeCell ref="B2:C3"/>
    <mergeCell ref="D3:E3"/>
    <mergeCell ref="F3:G3"/>
    <mergeCell ref="B9:C9"/>
    <mergeCell ref="H3:I3"/>
    <mergeCell ref="B5:C5"/>
    <mergeCell ref="B6:C6"/>
    <mergeCell ref="B7:C7"/>
    <mergeCell ref="B8:C8"/>
  </mergeCells>
  <conditionalFormatting sqref="D32:E33 F33:G33 I33 F32:H32">
    <cfRule type="cellIs" dxfId="15" priority="1" operator="lessThan">
      <formula>0</formula>
    </cfRule>
  </conditionalFormatting>
  <printOptions horizontalCentered="1" verticalCentered="1"/>
  <pageMargins left="0" right="0" top="0.98425196850393704" bottom="0.39370078740157483" header="0" footer="0"/>
  <pageSetup paperSize="9" scale="85" firstPageNumber="18" orientation="portrait" useFirstPageNumber="1" r:id="rId1"/>
  <headerFooter>
    <oddHeader>&amp;L&amp;G&amp;R&amp;G</oddHeader>
    <oddFooter>&amp;C&amp;"Arial Black,Normal"&amp;12 &amp;K03+00024&amp;R&amp;"Arial Black,Gras"&amp;14&amp;K03+000Janvier 2024 | N°53&amp;G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>
    <tabColor rgb="FF00B0F0"/>
  </sheetPr>
  <dimension ref="A1:S35"/>
  <sheetViews>
    <sheetView showZeros="0" zoomScale="80" zoomScaleNormal="80" zoomScalePageLayoutView="90" workbookViewId="0">
      <selection activeCell="I14" sqref="I14"/>
    </sheetView>
  </sheetViews>
  <sheetFormatPr baseColWidth="10" defaultColWidth="11.42578125" defaultRowHeight="12.75" customHeight="1"/>
  <cols>
    <col min="1" max="1" width="4.7109375" style="288" customWidth="1"/>
    <col min="2" max="2" width="8.7109375" style="33" customWidth="1"/>
    <col min="3" max="3" width="12.85546875" style="33" customWidth="1"/>
    <col min="4" max="4" width="9.85546875" style="33" bestFit="1" customWidth="1"/>
    <col min="5" max="5" width="1.5703125" style="33" customWidth="1"/>
    <col min="6" max="6" width="8.42578125" style="33" customWidth="1"/>
    <col min="7" max="7" width="1.7109375" style="33" customWidth="1"/>
    <col min="8" max="8" width="8.28515625" style="33" customWidth="1"/>
    <col min="9" max="9" width="1.7109375" style="33" customWidth="1"/>
    <col min="10" max="10" width="8.7109375" style="33" customWidth="1"/>
    <col min="11" max="11" width="1.7109375" style="33" customWidth="1"/>
    <col min="12" max="12" width="10.140625" style="33" customWidth="1"/>
    <col min="13" max="13" width="1.7109375" style="33" customWidth="1"/>
    <col min="14" max="14" width="9.42578125" style="33" bestFit="1" customWidth="1"/>
    <col min="15" max="15" width="1.7109375" style="33" customWidth="1"/>
    <col min="16" max="16" width="9.140625" style="33" customWidth="1"/>
    <col min="17" max="17" width="1.7109375" style="33" customWidth="1"/>
    <col min="18" max="18" width="8.28515625" style="33" customWidth="1"/>
    <col min="19" max="19" width="2" style="33" customWidth="1"/>
    <col min="20" max="16384" width="11.42578125" style="33"/>
  </cols>
  <sheetData>
    <row r="1" spans="1:19" ht="24" customHeight="1" thickBot="1">
      <c r="B1" s="832" t="s">
        <v>421</v>
      </c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</row>
    <row r="2" spans="1:19" ht="17.25" customHeight="1" thickBot="1">
      <c r="B2" s="846" t="s">
        <v>6</v>
      </c>
      <c r="C2" s="847"/>
      <c r="D2" s="846" t="s">
        <v>27</v>
      </c>
      <c r="E2" s="866"/>
      <c r="F2" s="866"/>
      <c r="G2" s="866"/>
      <c r="H2" s="866"/>
      <c r="I2" s="866"/>
      <c r="J2" s="846" t="s">
        <v>25</v>
      </c>
      <c r="K2" s="847"/>
      <c r="L2" s="846" t="s">
        <v>26</v>
      </c>
      <c r="M2" s="867"/>
      <c r="N2" s="867"/>
      <c r="O2" s="867"/>
      <c r="P2" s="867"/>
      <c r="Q2" s="867"/>
      <c r="R2" s="867"/>
      <c r="S2" s="868"/>
    </row>
    <row r="3" spans="1:19" ht="36" customHeight="1" thickBot="1">
      <c r="B3" s="853"/>
      <c r="C3" s="854"/>
      <c r="D3" s="831" t="s">
        <v>4</v>
      </c>
      <c r="E3" s="820"/>
      <c r="F3" s="819" t="s">
        <v>23</v>
      </c>
      <c r="G3" s="821"/>
      <c r="H3" s="820" t="s">
        <v>24</v>
      </c>
      <c r="I3" s="830"/>
      <c r="J3" s="853"/>
      <c r="K3" s="854"/>
      <c r="L3" s="831" t="s">
        <v>4</v>
      </c>
      <c r="M3" s="820"/>
      <c r="N3" s="819" t="s">
        <v>8</v>
      </c>
      <c r="O3" s="821"/>
      <c r="P3" s="819" t="s">
        <v>134</v>
      </c>
      <c r="Q3" s="821"/>
      <c r="R3" s="820" t="s">
        <v>9</v>
      </c>
      <c r="S3" s="830"/>
    </row>
    <row r="4" spans="1:19" ht="12.75" customHeight="1">
      <c r="B4" s="289" t="s">
        <v>7</v>
      </c>
      <c r="C4" s="326"/>
      <c r="D4" s="291"/>
      <c r="E4" s="397"/>
      <c r="F4" s="293"/>
      <c r="G4" s="398"/>
      <c r="H4" s="326"/>
      <c r="I4" s="399"/>
      <c r="J4" s="291"/>
      <c r="K4" s="399"/>
      <c r="L4" s="291"/>
      <c r="M4" s="397"/>
      <c r="N4" s="293"/>
      <c r="O4" s="398"/>
      <c r="P4" s="293"/>
      <c r="Q4" s="398"/>
      <c r="R4" s="295"/>
      <c r="S4" s="297"/>
    </row>
    <row r="5" spans="1:19" ht="12.75" customHeight="1">
      <c r="A5" s="288">
        <v>23</v>
      </c>
      <c r="B5" s="863">
        <v>44849</v>
      </c>
      <c r="C5" s="864"/>
      <c r="D5" s="400">
        <v>164670.1960850826</v>
      </c>
      <c r="E5" s="401">
        <v>0</v>
      </c>
      <c r="F5" s="402">
        <v>65539.338000000003</v>
      </c>
      <c r="G5" s="403">
        <v>0</v>
      </c>
      <c r="H5" s="404">
        <v>99130.858085082597</v>
      </c>
      <c r="I5" s="405">
        <v>0</v>
      </c>
      <c r="J5" s="406">
        <v>596.73661803472862</v>
      </c>
      <c r="K5" s="405">
        <v>0</v>
      </c>
      <c r="L5" s="400">
        <v>119118.976</v>
      </c>
      <c r="M5" s="401">
        <v>0</v>
      </c>
      <c r="N5" s="402">
        <v>57842.695900000006</v>
      </c>
      <c r="O5" s="403">
        <v>0</v>
      </c>
      <c r="P5" s="402">
        <v>60776.152860000002</v>
      </c>
      <c r="Q5" s="403">
        <v>0</v>
      </c>
      <c r="R5" s="404">
        <v>500.125</v>
      </c>
      <c r="S5" s="407">
        <v>0</v>
      </c>
    </row>
    <row r="6" spans="1:19" ht="12.75" customHeight="1">
      <c r="A6" s="288">
        <v>22</v>
      </c>
      <c r="B6" s="863">
        <v>44880</v>
      </c>
      <c r="C6" s="864"/>
      <c r="D6" s="400">
        <v>159956.57962452096</v>
      </c>
      <c r="E6" s="401">
        <v>0</v>
      </c>
      <c r="F6" s="402">
        <v>65046.188999999984</v>
      </c>
      <c r="G6" s="403">
        <v>0</v>
      </c>
      <c r="H6" s="404">
        <v>94910.390624520966</v>
      </c>
      <c r="I6" s="405">
        <v>0</v>
      </c>
      <c r="J6" s="406">
        <v>601.32499285213646</v>
      </c>
      <c r="K6" s="405">
        <v>0</v>
      </c>
      <c r="L6" s="400">
        <v>121141.092</v>
      </c>
      <c r="M6" s="401">
        <v>0</v>
      </c>
      <c r="N6" s="402">
        <v>57131.383699999998</v>
      </c>
      <c r="O6" s="403">
        <v>0</v>
      </c>
      <c r="P6" s="402">
        <v>63493.508860000002</v>
      </c>
      <c r="Q6" s="403">
        <v>0</v>
      </c>
      <c r="R6" s="404">
        <v>516.19799999999998</v>
      </c>
      <c r="S6" s="407">
        <v>0</v>
      </c>
    </row>
    <row r="7" spans="1:19" ht="12.75" customHeight="1">
      <c r="A7" s="288">
        <v>21</v>
      </c>
      <c r="B7" s="863">
        <v>44910</v>
      </c>
      <c r="C7" s="864"/>
      <c r="D7" s="400">
        <v>168874.25280018247</v>
      </c>
      <c r="E7" s="401">
        <v>0</v>
      </c>
      <c r="F7" s="402">
        <v>83979.393000000011</v>
      </c>
      <c r="G7" s="403">
        <v>0</v>
      </c>
      <c r="H7" s="404">
        <v>84894.859800182443</v>
      </c>
      <c r="I7" s="405">
        <v>0</v>
      </c>
      <c r="J7" s="406">
        <v>604.3247186762469</v>
      </c>
      <c r="K7" s="405">
        <v>0</v>
      </c>
      <c r="L7" s="400">
        <v>118313.24099999999</v>
      </c>
      <c r="M7" s="401">
        <v>0</v>
      </c>
      <c r="N7" s="402">
        <v>55428.937790000004</v>
      </c>
      <c r="O7" s="403">
        <v>0</v>
      </c>
      <c r="P7" s="402">
        <v>62414.486409999998</v>
      </c>
      <c r="Q7" s="403">
        <v>0</v>
      </c>
      <c r="R7" s="404">
        <v>469.82</v>
      </c>
      <c r="S7" s="407">
        <v>0</v>
      </c>
    </row>
    <row r="8" spans="1:19" ht="12.75" customHeight="1">
      <c r="A8" s="288">
        <v>20</v>
      </c>
      <c r="B8" s="863">
        <v>44941</v>
      </c>
      <c r="C8" s="864"/>
      <c r="D8" s="400">
        <v>164320.90461000538</v>
      </c>
      <c r="E8" s="401">
        <v>0</v>
      </c>
      <c r="F8" s="402">
        <v>91291.481</v>
      </c>
      <c r="G8" s="403">
        <v>0</v>
      </c>
      <c r="H8" s="404">
        <v>73029.423610005382</v>
      </c>
      <c r="I8" s="405">
        <v>0</v>
      </c>
      <c r="J8" s="406">
        <v>625.73229760924835</v>
      </c>
      <c r="K8" s="405">
        <v>0</v>
      </c>
      <c r="L8" s="400">
        <v>117885.772</v>
      </c>
      <c r="M8" s="401">
        <v>0</v>
      </c>
      <c r="N8" s="402">
        <v>57257.443690000015</v>
      </c>
      <c r="O8" s="403">
        <v>0</v>
      </c>
      <c r="P8" s="402">
        <v>60125.308259999998</v>
      </c>
      <c r="Q8" s="403">
        <v>0</v>
      </c>
      <c r="R8" s="404">
        <v>503.024</v>
      </c>
      <c r="S8" s="407">
        <v>0</v>
      </c>
    </row>
    <row r="9" spans="1:19" ht="12.75" customHeight="1">
      <c r="A9" s="288">
        <v>19</v>
      </c>
      <c r="B9" s="863">
        <v>44972</v>
      </c>
      <c r="C9" s="864"/>
      <c r="D9" s="400">
        <v>151505.68486995302</v>
      </c>
      <c r="E9" s="401">
        <v>0</v>
      </c>
      <c r="F9" s="402">
        <v>92576.432999999975</v>
      </c>
      <c r="G9" s="403">
        <v>0</v>
      </c>
      <c r="H9" s="404">
        <v>58929.251869953048</v>
      </c>
      <c r="I9" s="405">
        <v>0</v>
      </c>
      <c r="J9" s="406">
        <v>629.62414226221267</v>
      </c>
      <c r="K9" s="405">
        <v>0</v>
      </c>
      <c r="L9" s="400">
        <v>111360.95600000001</v>
      </c>
      <c r="M9" s="401">
        <v>0</v>
      </c>
      <c r="N9" s="402">
        <v>55119.114520000003</v>
      </c>
      <c r="O9" s="403">
        <v>0</v>
      </c>
      <c r="P9" s="402">
        <v>55747.282289999996</v>
      </c>
      <c r="Q9" s="403">
        <v>0</v>
      </c>
      <c r="R9" s="404">
        <v>494.55599999999998</v>
      </c>
      <c r="S9" s="407">
        <v>0</v>
      </c>
    </row>
    <row r="10" spans="1:19" ht="12.75" customHeight="1">
      <c r="A10" s="288">
        <v>18</v>
      </c>
      <c r="B10" s="863">
        <v>45000</v>
      </c>
      <c r="C10" s="864"/>
      <c r="D10" s="400">
        <v>169356.32826997017</v>
      </c>
      <c r="E10" s="401">
        <v>0</v>
      </c>
      <c r="F10" s="402">
        <v>103557.64100000003</v>
      </c>
      <c r="G10" s="403">
        <v>0</v>
      </c>
      <c r="H10" s="404">
        <v>65798.687269970134</v>
      </c>
      <c r="I10" s="405">
        <v>0</v>
      </c>
      <c r="J10" s="406">
        <v>619.63088251983879</v>
      </c>
      <c r="K10" s="405">
        <v>0</v>
      </c>
      <c r="L10" s="400">
        <v>116027.488</v>
      </c>
      <c r="M10" s="401">
        <v>0</v>
      </c>
      <c r="N10" s="402">
        <v>54842.711989999989</v>
      </c>
      <c r="O10" s="403">
        <v>0</v>
      </c>
      <c r="P10" s="402">
        <v>60702.320810000005</v>
      </c>
      <c r="Q10" s="403">
        <v>0</v>
      </c>
      <c r="R10" s="404">
        <v>482.45600000000002</v>
      </c>
      <c r="S10" s="407">
        <v>0</v>
      </c>
    </row>
    <row r="11" spans="1:19" ht="12.75" customHeight="1">
      <c r="A11" s="288">
        <v>17</v>
      </c>
      <c r="B11" s="863">
        <v>45031</v>
      </c>
      <c r="C11" s="864"/>
      <c r="D11" s="400">
        <v>161428.45827999996</v>
      </c>
      <c r="E11" s="401">
        <v>0</v>
      </c>
      <c r="F11" s="402">
        <v>104149.44699999999</v>
      </c>
      <c r="G11" s="403">
        <v>0</v>
      </c>
      <c r="H11" s="404">
        <v>57279.011279999977</v>
      </c>
      <c r="I11" s="405">
        <v>0</v>
      </c>
      <c r="J11" s="406">
        <v>624.07879881748954</v>
      </c>
      <c r="K11" s="405">
        <v>0</v>
      </c>
      <c r="L11" s="400">
        <v>116394.069</v>
      </c>
      <c r="M11" s="401">
        <v>0</v>
      </c>
      <c r="N11" s="402">
        <v>56061.125</v>
      </c>
      <c r="O11" s="403">
        <v>0</v>
      </c>
      <c r="P11" s="402">
        <v>59856.212</v>
      </c>
      <c r="Q11" s="403">
        <v>0</v>
      </c>
      <c r="R11" s="404">
        <v>476.73200000000003</v>
      </c>
      <c r="S11" s="407">
        <v>0</v>
      </c>
    </row>
    <row r="12" spans="1:19" ht="12.75" customHeight="1">
      <c r="A12" s="288">
        <v>16</v>
      </c>
      <c r="B12" s="863">
        <v>45061</v>
      </c>
      <c r="C12" s="864"/>
      <c r="D12" s="400">
        <v>168240.46035500002</v>
      </c>
      <c r="E12" s="401">
        <v>0</v>
      </c>
      <c r="F12" s="402">
        <v>102506.78500000002</v>
      </c>
      <c r="G12" s="403">
        <v>0</v>
      </c>
      <c r="H12" s="404">
        <v>65733.675354999999</v>
      </c>
      <c r="I12" s="405">
        <v>0</v>
      </c>
      <c r="J12" s="406">
        <v>611.24215742368244</v>
      </c>
      <c r="K12" s="405">
        <v>0</v>
      </c>
      <c r="L12" s="400">
        <v>117277.43700000001</v>
      </c>
      <c r="M12" s="401">
        <v>0</v>
      </c>
      <c r="N12" s="402">
        <v>54530.921000000002</v>
      </c>
      <c r="O12" s="403">
        <v>0</v>
      </c>
      <c r="P12" s="402">
        <v>62194.142999999996</v>
      </c>
      <c r="Q12" s="403">
        <v>0</v>
      </c>
      <c r="R12" s="404">
        <v>552.37300000000005</v>
      </c>
      <c r="S12" s="407">
        <v>0</v>
      </c>
    </row>
    <row r="13" spans="1:19" ht="12.75" customHeight="1">
      <c r="A13" s="288">
        <v>15</v>
      </c>
      <c r="B13" s="863">
        <v>45092</v>
      </c>
      <c r="C13" s="864"/>
      <c r="D13" s="400">
        <v>152435.04475999987</v>
      </c>
      <c r="E13" s="401">
        <v>0</v>
      </c>
      <c r="F13" s="402">
        <v>77838.070999999996</v>
      </c>
      <c r="G13" s="403">
        <v>0</v>
      </c>
      <c r="H13" s="404">
        <v>74596.973759999877</v>
      </c>
      <c r="I13" s="405">
        <v>0</v>
      </c>
      <c r="J13" s="406">
        <v>613.27356187806208</v>
      </c>
      <c r="K13" s="405">
        <v>0</v>
      </c>
      <c r="L13" s="400">
        <v>111086.147</v>
      </c>
      <c r="M13" s="401">
        <v>0</v>
      </c>
      <c r="N13" s="402">
        <v>54568.756999999998</v>
      </c>
      <c r="O13" s="403">
        <v>0</v>
      </c>
      <c r="P13" s="402">
        <v>55917.152999999998</v>
      </c>
      <c r="Q13" s="403">
        <v>0</v>
      </c>
      <c r="R13" s="404">
        <v>600.23699999999997</v>
      </c>
      <c r="S13" s="407">
        <v>0</v>
      </c>
    </row>
    <row r="14" spans="1:19" ht="12.75" customHeight="1">
      <c r="A14" s="288">
        <v>14</v>
      </c>
      <c r="B14" s="863">
        <v>45122</v>
      </c>
      <c r="C14" s="864"/>
      <c r="D14" s="400">
        <v>160067.21618999995</v>
      </c>
      <c r="E14" s="401">
        <v>0</v>
      </c>
      <c r="F14" s="402">
        <v>75211.300999999978</v>
      </c>
      <c r="G14" s="403">
        <v>0</v>
      </c>
      <c r="H14" s="404">
        <v>84855.915189999956</v>
      </c>
      <c r="I14" s="405">
        <v>0</v>
      </c>
      <c r="J14" s="406">
        <v>609.60673352531933</v>
      </c>
      <c r="K14" s="405">
        <v>0</v>
      </c>
      <c r="L14" s="400">
        <v>112193.20700000001</v>
      </c>
      <c r="M14" s="401">
        <v>0</v>
      </c>
      <c r="N14" s="402">
        <v>52922.635000000002</v>
      </c>
      <c r="O14" s="403">
        <v>0</v>
      </c>
      <c r="P14" s="402">
        <v>58630.197</v>
      </c>
      <c r="Q14" s="403">
        <v>0</v>
      </c>
      <c r="R14" s="404">
        <v>640.37499999999977</v>
      </c>
      <c r="S14" s="407">
        <v>0</v>
      </c>
    </row>
    <row r="15" spans="1:19" ht="12.75" customHeight="1">
      <c r="A15" s="288">
        <v>13</v>
      </c>
      <c r="B15" s="863">
        <v>45153</v>
      </c>
      <c r="C15" s="864"/>
      <c r="D15" s="400">
        <v>166585.78282000017</v>
      </c>
      <c r="E15" s="401">
        <v>0</v>
      </c>
      <c r="F15" s="402">
        <v>77186.317000000039</v>
      </c>
      <c r="G15" s="403">
        <v>0</v>
      </c>
      <c r="H15" s="404">
        <v>89399.465820000085</v>
      </c>
      <c r="I15" s="405">
        <v>0</v>
      </c>
      <c r="J15" s="406">
        <v>615.05319291665876</v>
      </c>
      <c r="K15" s="405">
        <v>0</v>
      </c>
      <c r="L15" s="400">
        <v>113888.84799999998</v>
      </c>
      <c r="M15" s="401">
        <v>0</v>
      </c>
      <c r="N15" s="402">
        <v>53406.262000000002</v>
      </c>
      <c r="O15" s="403">
        <v>0</v>
      </c>
      <c r="P15" s="402">
        <v>59917.057999999997</v>
      </c>
      <c r="Q15" s="403">
        <v>0</v>
      </c>
      <c r="R15" s="404">
        <v>565.52799999999991</v>
      </c>
      <c r="S15" s="407">
        <v>0</v>
      </c>
    </row>
    <row r="16" spans="1:19" ht="12.75" customHeight="1">
      <c r="A16" s="288">
        <v>12</v>
      </c>
      <c r="B16" s="863">
        <v>45184</v>
      </c>
      <c r="C16" s="864"/>
      <c r="D16" s="400">
        <v>161636.14397999999</v>
      </c>
      <c r="E16" s="401">
        <v>0</v>
      </c>
      <c r="F16" s="402">
        <v>63862.286999999968</v>
      </c>
      <c r="G16" s="403">
        <v>0</v>
      </c>
      <c r="H16" s="404">
        <v>97773.856980000026</v>
      </c>
      <c r="I16" s="405">
        <v>0</v>
      </c>
      <c r="J16" s="406">
        <v>620.79277601434706</v>
      </c>
      <c r="K16" s="405">
        <v>0</v>
      </c>
      <c r="L16" s="400">
        <v>113949.285</v>
      </c>
      <c r="M16" s="401">
        <v>0</v>
      </c>
      <c r="N16" s="402">
        <v>55184.521999999997</v>
      </c>
      <c r="O16" s="403">
        <v>0</v>
      </c>
      <c r="P16" s="402">
        <v>58150.141000000003</v>
      </c>
      <c r="Q16" s="403">
        <v>0</v>
      </c>
      <c r="R16" s="404">
        <v>614.62199999999996</v>
      </c>
      <c r="S16" s="407">
        <v>0</v>
      </c>
    </row>
    <row r="17" spans="1:19" ht="12.75" customHeight="1">
      <c r="A17" s="288">
        <v>11</v>
      </c>
      <c r="B17" s="863">
        <v>45214</v>
      </c>
      <c r="C17" s="864"/>
      <c r="D17" s="400">
        <v>163661.4081899999</v>
      </c>
      <c r="E17" s="401">
        <v>0</v>
      </c>
      <c r="F17" s="402">
        <v>58070.869000000021</v>
      </c>
      <c r="G17" s="403">
        <v>0</v>
      </c>
      <c r="H17" s="404">
        <v>105590.53918999988</v>
      </c>
      <c r="I17" s="405">
        <v>0</v>
      </c>
      <c r="J17" s="406">
        <v>618.34709121585763</v>
      </c>
      <c r="K17" s="405">
        <v>0</v>
      </c>
      <c r="L17" s="400">
        <v>116819.6</v>
      </c>
      <c r="M17" s="401">
        <v>0</v>
      </c>
      <c r="N17" s="402">
        <v>55520.413</v>
      </c>
      <c r="O17" s="403">
        <v>0</v>
      </c>
      <c r="P17" s="402">
        <v>60580.525000000001</v>
      </c>
      <c r="Q17" s="403">
        <v>0</v>
      </c>
      <c r="R17" s="404">
        <v>718.66200000000003</v>
      </c>
      <c r="S17" s="407">
        <v>0</v>
      </c>
    </row>
    <row r="18" spans="1:19" ht="12.75" customHeight="1">
      <c r="A18" s="288">
        <v>10</v>
      </c>
      <c r="B18" s="863">
        <v>45245</v>
      </c>
      <c r="C18" s="864"/>
      <c r="D18" s="400">
        <v>164902.5531900003</v>
      </c>
      <c r="E18" s="401">
        <v>0</v>
      </c>
      <c r="F18" s="402">
        <v>63120.948999999993</v>
      </c>
      <c r="G18" s="403">
        <v>0</v>
      </c>
      <c r="H18" s="404">
        <v>101781.6041900003</v>
      </c>
      <c r="I18" s="405">
        <v>0</v>
      </c>
      <c r="J18" s="406">
        <v>616.39425678726741</v>
      </c>
      <c r="K18" s="405">
        <v>0</v>
      </c>
      <c r="L18" s="400">
        <v>116518.651</v>
      </c>
      <c r="M18" s="401">
        <v>0</v>
      </c>
      <c r="N18" s="402">
        <v>53945.796999999999</v>
      </c>
      <c r="O18" s="403">
        <v>0</v>
      </c>
      <c r="P18" s="402">
        <v>61884.93</v>
      </c>
      <c r="Q18" s="403">
        <v>0</v>
      </c>
      <c r="R18" s="404">
        <v>687.92399999999998</v>
      </c>
      <c r="S18" s="407">
        <v>0</v>
      </c>
    </row>
    <row r="19" spans="1:19" ht="12.75" customHeight="1">
      <c r="A19" s="288">
        <v>9</v>
      </c>
      <c r="B19" s="863">
        <v>45275</v>
      </c>
      <c r="C19" s="864"/>
      <c r="D19" s="400">
        <v>169212.77626999983</v>
      </c>
      <c r="E19" s="401">
        <v>0</v>
      </c>
      <c r="F19" s="402">
        <v>73256.587</v>
      </c>
      <c r="G19" s="403">
        <v>0</v>
      </c>
      <c r="H19" s="404">
        <v>95956.189269999828</v>
      </c>
      <c r="I19" s="405">
        <v>0</v>
      </c>
      <c r="J19" s="406">
        <v>620.9725199901668</v>
      </c>
      <c r="K19" s="405">
        <v>0</v>
      </c>
      <c r="L19" s="400">
        <v>114312.07699999999</v>
      </c>
      <c r="M19" s="401">
        <v>0</v>
      </c>
      <c r="N19" s="402">
        <v>53821.589</v>
      </c>
      <c r="O19" s="403">
        <v>0</v>
      </c>
      <c r="P19" s="402">
        <v>59874.294999999998</v>
      </c>
      <c r="Q19" s="403">
        <v>0</v>
      </c>
      <c r="R19" s="404">
        <v>616.19299999999998</v>
      </c>
      <c r="S19" s="407">
        <v>0</v>
      </c>
    </row>
    <row r="20" spans="1:19" ht="12.75" customHeight="1">
      <c r="A20" s="288">
        <v>8</v>
      </c>
      <c r="B20" s="863">
        <v>45306</v>
      </c>
      <c r="C20" s="864"/>
      <c r="D20" s="400">
        <v>169180.41749000005</v>
      </c>
      <c r="E20" s="401">
        <v>0</v>
      </c>
      <c r="F20" s="402">
        <v>98356.946999999971</v>
      </c>
      <c r="G20" s="403">
        <v>0</v>
      </c>
      <c r="H20" s="404">
        <v>70823.47049000008</v>
      </c>
      <c r="I20" s="405">
        <v>0</v>
      </c>
      <c r="J20" s="406">
        <v>616.8480483591344</v>
      </c>
      <c r="K20" s="405">
        <v>0</v>
      </c>
      <c r="L20" s="400">
        <v>120611.91899999999</v>
      </c>
      <c r="M20" s="401">
        <v>0</v>
      </c>
      <c r="N20" s="402">
        <v>57468.883999999998</v>
      </c>
      <c r="O20" s="403">
        <v>0</v>
      </c>
      <c r="P20" s="402">
        <v>62520.999000000003</v>
      </c>
      <c r="Q20" s="403">
        <v>0</v>
      </c>
      <c r="R20" s="404">
        <v>622.03599999999994</v>
      </c>
      <c r="S20" s="407">
        <v>0</v>
      </c>
    </row>
    <row r="21" spans="1:19" ht="12.75" customHeight="1">
      <c r="A21" s="288">
        <v>7</v>
      </c>
      <c r="B21" s="863">
        <v>45337</v>
      </c>
      <c r="C21" s="864"/>
      <c r="D21" s="400">
        <v>159291.85547999994</v>
      </c>
      <c r="E21" s="401">
        <v>0</v>
      </c>
      <c r="F21" s="402">
        <v>98641.474000000017</v>
      </c>
      <c r="G21" s="403">
        <v>0</v>
      </c>
      <c r="H21" s="404">
        <v>60650.381479999924</v>
      </c>
      <c r="I21" s="405">
        <v>0</v>
      </c>
      <c r="J21" s="406">
        <v>615.46680494034615</v>
      </c>
      <c r="K21" s="405">
        <v>0</v>
      </c>
      <c r="L21" s="400">
        <v>115927.1</v>
      </c>
      <c r="M21" s="401">
        <v>0</v>
      </c>
      <c r="N21" s="402">
        <v>56134.620999999999</v>
      </c>
      <c r="O21" s="403">
        <v>0</v>
      </c>
      <c r="P21" s="402">
        <v>59104.137000000002</v>
      </c>
      <c r="Q21" s="403">
        <v>0</v>
      </c>
      <c r="R21" s="404">
        <v>688.34199999999998</v>
      </c>
      <c r="S21" s="407">
        <v>0</v>
      </c>
    </row>
    <row r="22" spans="1:19" ht="12.75" customHeight="1">
      <c r="A22" s="288">
        <v>6</v>
      </c>
      <c r="B22" s="863">
        <v>45366</v>
      </c>
      <c r="C22" s="864"/>
      <c r="D22" s="400">
        <v>167059.65118999992</v>
      </c>
      <c r="E22" s="401">
        <v>0</v>
      </c>
      <c r="F22" s="402">
        <v>99955.368999999992</v>
      </c>
      <c r="G22" s="403">
        <v>0</v>
      </c>
      <c r="H22" s="404">
        <v>67104.282189999925</v>
      </c>
      <c r="I22" s="405">
        <v>0</v>
      </c>
      <c r="J22" s="406">
        <v>622.61279004648429</v>
      </c>
      <c r="K22" s="405">
        <v>0</v>
      </c>
      <c r="L22" s="400">
        <v>116859.372</v>
      </c>
      <c r="M22" s="401">
        <v>0</v>
      </c>
      <c r="N22" s="402">
        <v>54675.065999999999</v>
      </c>
      <c r="O22" s="403">
        <v>0</v>
      </c>
      <c r="P22" s="402">
        <v>61566.777999999998</v>
      </c>
      <c r="Q22" s="403">
        <v>0</v>
      </c>
      <c r="R22" s="404">
        <v>617.52800000000002</v>
      </c>
      <c r="S22" s="407">
        <v>0</v>
      </c>
    </row>
    <row r="23" spans="1:19" ht="12.75" customHeight="1">
      <c r="A23" s="288">
        <v>5</v>
      </c>
      <c r="B23" s="863">
        <v>45397</v>
      </c>
      <c r="C23" s="864"/>
      <c r="D23" s="400">
        <v>165986.87833000015</v>
      </c>
      <c r="E23" s="401">
        <v>0</v>
      </c>
      <c r="F23" s="402">
        <v>96924.854000000021</v>
      </c>
      <c r="G23" s="403">
        <v>0</v>
      </c>
      <c r="H23" s="404">
        <v>69062.024330000131</v>
      </c>
      <c r="I23" s="405">
        <v>0</v>
      </c>
      <c r="J23" s="406">
        <v>625.40953803747595</v>
      </c>
      <c r="K23" s="405">
        <v>0</v>
      </c>
      <c r="L23" s="400">
        <v>126256.497</v>
      </c>
      <c r="M23" s="401">
        <v>0</v>
      </c>
      <c r="N23" s="402">
        <v>53980.25</v>
      </c>
      <c r="O23" s="403">
        <v>0</v>
      </c>
      <c r="P23" s="402">
        <v>71679.168000000005</v>
      </c>
      <c r="Q23" s="403">
        <v>0</v>
      </c>
      <c r="R23" s="404">
        <v>597.07900000000018</v>
      </c>
      <c r="S23" s="407">
        <v>0</v>
      </c>
    </row>
    <row r="24" spans="1:19" ht="12.75" customHeight="1">
      <c r="A24" s="288">
        <v>4</v>
      </c>
      <c r="B24" s="863">
        <v>45427</v>
      </c>
      <c r="C24" s="864"/>
      <c r="D24" s="400">
        <v>171603.62413000007</v>
      </c>
      <c r="E24" s="401">
        <v>0</v>
      </c>
      <c r="F24" s="402">
        <v>98917.731000000058</v>
      </c>
      <c r="G24" s="403">
        <v>0</v>
      </c>
      <c r="H24" s="404">
        <v>72685.893130000011</v>
      </c>
      <c r="I24" s="405">
        <v>0</v>
      </c>
      <c r="J24" s="406">
        <v>630.23605963830596</v>
      </c>
      <c r="K24" s="405">
        <v>0</v>
      </c>
      <c r="L24" s="400">
        <v>128886.29000000001</v>
      </c>
      <c r="M24" s="401">
        <v>0</v>
      </c>
      <c r="N24" s="402">
        <v>53784.459000000003</v>
      </c>
      <c r="O24" s="403">
        <v>0</v>
      </c>
      <c r="P24" s="402">
        <v>74350.226999999999</v>
      </c>
      <c r="Q24" s="403">
        <v>0</v>
      </c>
      <c r="R24" s="404">
        <v>751.60400000000004</v>
      </c>
      <c r="S24" s="407">
        <v>0</v>
      </c>
    </row>
    <row r="25" spans="1:19" ht="12.75" customHeight="1">
      <c r="A25" s="288">
        <v>3</v>
      </c>
      <c r="B25" s="863">
        <v>45458</v>
      </c>
      <c r="C25" s="864"/>
      <c r="D25" s="400">
        <v>172970.91252999997</v>
      </c>
      <c r="E25" s="401">
        <v>0</v>
      </c>
      <c r="F25" s="402">
        <v>90479.09299999995</v>
      </c>
      <c r="G25" s="403">
        <v>0</v>
      </c>
      <c r="H25" s="404">
        <v>82491.819530000022</v>
      </c>
      <c r="I25" s="405">
        <v>0</v>
      </c>
      <c r="J25" s="406">
        <v>631.62175361310801</v>
      </c>
      <c r="K25" s="405">
        <v>0</v>
      </c>
      <c r="L25" s="400">
        <v>121028.281</v>
      </c>
      <c r="M25" s="401">
        <v>0</v>
      </c>
      <c r="N25" s="402">
        <v>54855.22</v>
      </c>
      <c r="O25" s="403">
        <v>0</v>
      </c>
      <c r="P25" s="402">
        <v>65540.489000000001</v>
      </c>
      <c r="Q25" s="403">
        <v>0</v>
      </c>
      <c r="R25" s="404">
        <v>632.572</v>
      </c>
      <c r="S25" s="407">
        <v>0</v>
      </c>
    </row>
    <row r="26" spans="1:19" ht="12.75" customHeight="1">
      <c r="A26" s="288">
        <v>2</v>
      </c>
      <c r="B26" s="863">
        <v>45488</v>
      </c>
      <c r="C26" s="864"/>
      <c r="D26" s="400">
        <v>173156.05001000012</v>
      </c>
      <c r="E26" s="401">
        <v>0</v>
      </c>
      <c r="F26" s="402">
        <v>86650.943999999989</v>
      </c>
      <c r="G26" s="403">
        <v>0</v>
      </c>
      <c r="H26" s="404">
        <v>86505.106010000134</v>
      </c>
      <c r="I26" s="405">
        <v>0</v>
      </c>
      <c r="J26" s="406">
        <v>624.57258900723718</v>
      </c>
      <c r="K26" s="405">
        <v>0</v>
      </c>
      <c r="L26" s="400">
        <v>140116.07799999998</v>
      </c>
      <c r="M26" s="401">
        <v>0</v>
      </c>
      <c r="N26" s="402">
        <v>54898.307999999997</v>
      </c>
      <c r="O26" s="403">
        <v>0</v>
      </c>
      <c r="P26" s="402">
        <v>84619.358999999997</v>
      </c>
      <c r="Q26" s="403">
        <v>0</v>
      </c>
      <c r="R26" s="404">
        <v>598.41099999999994</v>
      </c>
      <c r="S26" s="407">
        <v>0</v>
      </c>
    </row>
    <row r="27" spans="1:19" ht="12.75" customHeight="1">
      <c r="A27" s="288">
        <v>1</v>
      </c>
      <c r="B27" s="863">
        <v>45519</v>
      </c>
      <c r="C27" s="864"/>
      <c r="D27" s="400">
        <v>168783.81434999991</v>
      </c>
      <c r="E27" s="401">
        <v>0</v>
      </c>
      <c r="F27" s="402">
        <v>80033.018999999957</v>
      </c>
      <c r="G27" s="403">
        <v>0</v>
      </c>
      <c r="H27" s="404">
        <v>88750.795349999942</v>
      </c>
      <c r="I27" s="405">
        <v>0</v>
      </c>
      <c r="J27" s="406">
        <v>587.27116754219969</v>
      </c>
      <c r="K27" s="405">
        <v>0</v>
      </c>
      <c r="L27" s="400">
        <v>103926.402</v>
      </c>
      <c r="M27" s="401">
        <v>0</v>
      </c>
      <c r="N27" s="402">
        <v>54912.137000000002</v>
      </c>
      <c r="O27" s="403">
        <v>0</v>
      </c>
      <c r="P27" s="402">
        <v>48357.582999999999</v>
      </c>
      <c r="Q27" s="403">
        <v>0</v>
      </c>
      <c r="R27" s="404">
        <v>656.68200000000002</v>
      </c>
      <c r="S27" s="407">
        <v>0</v>
      </c>
    </row>
    <row r="28" spans="1:19" ht="12.75" customHeight="1">
      <c r="A28" s="288">
        <v>0</v>
      </c>
      <c r="B28" s="863">
        <v>45550</v>
      </c>
      <c r="C28" s="864"/>
      <c r="D28" s="400">
        <v>161458.43830169996</v>
      </c>
      <c r="E28" s="401">
        <v>0</v>
      </c>
      <c r="F28" s="402">
        <v>64386.458000000013</v>
      </c>
      <c r="G28" s="403">
        <v>0</v>
      </c>
      <c r="H28" s="404">
        <v>97071.98030169995</v>
      </c>
      <c r="I28" s="405">
        <v>0</v>
      </c>
      <c r="J28" s="406">
        <v>636.43411764921348</v>
      </c>
      <c r="K28" s="405">
        <v>0</v>
      </c>
      <c r="L28" s="400">
        <v>113026.697</v>
      </c>
      <c r="M28" s="401">
        <v>0</v>
      </c>
      <c r="N28" s="402">
        <v>53246.77</v>
      </c>
      <c r="O28" s="403">
        <v>0</v>
      </c>
      <c r="P28" s="402">
        <v>58984.639000000003</v>
      </c>
      <c r="Q28" s="403">
        <v>0</v>
      </c>
      <c r="R28" s="404">
        <v>795.28800000000001</v>
      </c>
      <c r="S28" s="407">
        <v>0</v>
      </c>
    </row>
    <row r="29" spans="1:19" ht="12.75" customHeight="1">
      <c r="B29" s="382"/>
      <c r="C29" s="408"/>
      <c r="D29" s="400"/>
      <c r="E29" s="408"/>
      <c r="F29" s="409"/>
      <c r="G29" s="410"/>
      <c r="H29" s="408"/>
      <c r="I29" s="344"/>
      <c r="J29" s="411"/>
      <c r="K29" s="344"/>
      <c r="L29" s="411"/>
      <c r="M29" s="408"/>
      <c r="N29" s="409"/>
      <c r="O29" s="410"/>
      <c r="P29" s="303"/>
      <c r="Q29" s="412"/>
      <c r="S29" s="413"/>
    </row>
    <row r="30" spans="1:19" ht="12.75" customHeight="1">
      <c r="A30" s="288">
        <v>2023</v>
      </c>
      <c r="B30" s="861" t="str">
        <f>"Cumul jan-"&amp;TEXT(B28,"mmm aa")</f>
        <v>Cumul jan-sept 24</v>
      </c>
      <c r="C30" s="865"/>
      <c r="D30" s="414">
        <v>1509491.6418117001</v>
      </c>
      <c r="E30" s="415"/>
      <c r="F30" s="416">
        <v>814345.88899999997</v>
      </c>
      <c r="G30" s="417"/>
      <c r="H30" s="418">
        <v>695145.75281170011</v>
      </c>
      <c r="I30" s="419"/>
      <c r="J30" s="420">
        <v>621.16365209261176</v>
      </c>
      <c r="K30" s="419"/>
      <c r="L30" s="414">
        <v>1086638.6359999999</v>
      </c>
      <c r="M30" s="421"/>
      <c r="N30" s="416">
        <v>493955.71500000003</v>
      </c>
      <c r="O30" s="417"/>
      <c r="P30" s="416">
        <v>586723.37899999996</v>
      </c>
      <c r="Q30" s="412"/>
      <c r="R30" s="418">
        <v>5959.5419999999995</v>
      </c>
      <c r="S30" s="413"/>
    </row>
    <row r="31" spans="1:19" ht="12.75" customHeight="1">
      <c r="A31" s="288">
        <v>2022</v>
      </c>
      <c r="B31" s="861" t="str">
        <f>"Cumul jan-"&amp;TEXT(B28-365.2,"mmm aa")</f>
        <v>Cumul jan-sept 23</v>
      </c>
      <c r="C31" s="865"/>
      <c r="D31" s="422">
        <v>1455576.0241349284</v>
      </c>
      <c r="E31" s="388"/>
      <c r="F31" s="423">
        <v>788179.76300000004</v>
      </c>
      <c r="G31" s="387"/>
      <c r="H31" s="424">
        <v>667396.26113492844</v>
      </c>
      <c r="I31" s="389"/>
      <c r="J31" s="420">
        <v>618.78161588520663</v>
      </c>
      <c r="K31" s="389"/>
      <c r="L31" s="422">
        <v>1030063.2090000001</v>
      </c>
      <c r="M31" s="388"/>
      <c r="N31" s="423">
        <v>493893.49219999998</v>
      </c>
      <c r="O31" s="387"/>
      <c r="P31" s="423">
        <v>531239.81536000001</v>
      </c>
      <c r="Q31" s="425"/>
      <c r="R31" s="424">
        <v>4929.9030000000002</v>
      </c>
      <c r="S31" s="413"/>
    </row>
    <row r="32" spans="1:19" ht="12.75" customHeight="1">
      <c r="B32" s="725" t="s">
        <v>5</v>
      </c>
      <c r="C32" s="724" t="s">
        <v>473</v>
      </c>
      <c r="D32" s="426">
        <v>3.7040743171635082E-2</v>
      </c>
      <c r="E32" s="427"/>
      <c r="F32" s="428">
        <v>3.3198170301157459E-2</v>
      </c>
      <c r="G32" s="429"/>
      <c r="H32" s="396">
        <v>4.1578734093569603E-2</v>
      </c>
      <c r="I32" s="430"/>
      <c r="J32" s="426">
        <v>3.8495587881961502E-3</v>
      </c>
      <c r="K32" s="430"/>
      <c r="L32" s="426">
        <v>5.4924228441207923E-2</v>
      </c>
      <c r="M32" s="396"/>
      <c r="N32" s="428">
        <v>1.2598424758114568E-4</v>
      </c>
      <c r="O32" s="429"/>
      <c r="P32" s="428">
        <v>0.10444165146469864</v>
      </c>
      <c r="Q32" s="425"/>
      <c r="R32" s="396">
        <v>0.20885583347177405</v>
      </c>
      <c r="S32" s="413"/>
    </row>
    <row r="33" spans="2:19" ht="12.75" customHeight="1" thickBot="1">
      <c r="B33" s="360"/>
      <c r="C33" s="362"/>
      <c r="D33" s="365"/>
      <c r="E33" s="362"/>
      <c r="F33" s="363"/>
      <c r="G33" s="364"/>
      <c r="H33" s="362"/>
      <c r="I33" s="361"/>
      <c r="J33" s="365"/>
      <c r="K33" s="361"/>
      <c r="L33" s="365"/>
      <c r="M33" s="362"/>
      <c r="N33" s="431"/>
      <c r="O33" s="432"/>
      <c r="P33" s="433"/>
      <c r="Q33" s="434"/>
      <c r="R33" s="313"/>
      <c r="S33" s="435"/>
    </row>
    <row r="34" spans="2:19" ht="12.75" customHeight="1">
      <c r="B34" s="315" t="s">
        <v>405</v>
      </c>
      <c r="P34" s="316" t="s">
        <v>288</v>
      </c>
    </row>
    <row r="35" spans="2:19" ht="12.75" customHeight="1">
      <c r="B35" s="317"/>
    </row>
  </sheetData>
  <mergeCells count="38">
    <mergeCell ref="B1:S1"/>
    <mergeCell ref="R3:S3"/>
    <mergeCell ref="D2:I2"/>
    <mergeCell ref="J2:K3"/>
    <mergeCell ref="P3:Q3"/>
    <mergeCell ref="L2:S2"/>
    <mergeCell ref="F3:G3"/>
    <mergeCell ref="N3:O3"/>
    <mergeCell ref="H3:I3"/>
    <mergeCell ref="D3:E3"/>
    <mergeCell ref="L3:M3"/>
    <mergeCell ref="B2:C3"/>
    <mergeCell ref="B5:C5"/>
    <mergeCell ref="B15:C15"/>
    <mergeCell ref="B16:C16"/>
    <mergeCell ref="B30:C30"/>
    <mergeCell ref="B21:C21"/>
    <mergeCell ref="B26:C26"/>
    <mergeCell ref="B27:C27"/>
    <mergeCell ref="B22:C22"/>
    <mergeCell ref="B23:C23"/>
    <mergeCell ref="B24:C24"/>
    <mergeCell ref="B25:C25"/>
    <mergeCell ref="B28:C28"/>
    <mergeCell ref="B17:C17"/>
    <mergeCell ref="B11:C11"/>
    <mergeCell ref="B6:C6"/>
    <mergeCell ref="B7:C7"/>
    <mergeCell ref="B10:C10"/>
    <mergeCell ref="B8:C8"/>
    <mergeCell ref="B9:C9"/>
    <mergeCell ref="B18:C18"/>
    <mergeCell ref="B31:C31"/>
    <mergeCell ref="B14:C14"/>
    <mergeCell ref="B19:C19"/>
    <mergeCell ref="B20:C20"/>
    <mergeCell ref="B12:C12"/>
    <mergeCell ref="B13:C13"/>
  </mergeCells>
  <phoneticPr fontId="0" type="noConversion"/>
  <conditionalFormatting sqref="J32 F32 H32 L32 N32 P32 D32 R32">
    <cfRule type="cellIs" dxfId="14" priority="10" operator="lessThan">
      <formula>0</formula>
    </cfRule>
  </conditionalFormatting>
  <printOptions horizontalCentered="1" verticalCentered="1"/>
  <pageMargins left="0" right="0" top="0.98425196850393704" bottom="0.39370078740157483" header="0" footer="0"/>
  <pageSetup paperSize="9" scale="80" firstPageNumber="18" orientation="portrait" useFirstPageNumber="1" r:id="rId1"/>
  <headerFooter>
    <oddHeader>&amp;L&amp;G&amp;R&amp;G</oddHeader>
    <oddFooter xml:space="preserve">&amp;C&amp;"Arial Black,Normal"&amp;12 &amp;K03+00025&amp;R&amp;"Arial Black,Gras"&amp;14&amp;K03+000Janvier 2024 | N°53&amp;G            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MSWordArt.2" shapeId="2068" r:id="rId5">
          <objectPr defaultSize="0" autoPict="0" r:id="rId6">
            <anchor moveWithCells="1" sizeWithCells="1">
              <from>
                <xdr:col>2</xdr:col>
                <xdr:colOff>19050</xdr:colOff>
                <xdr:row>0</xdr:row>
                <xdr:rowOff>0</xdr:rowOff>
              </from>
              <to>
                <xdr:col>11</xdr:col>
                <xdr:colOff>419100</xdr:colOff>
                <xdr:row>0</xdr:row>
                <xdr:rowOff>0</xdr:rowOff>
              </to>
            </anchor>
          </objectPr>
        </oleObject>
      </mc:Choice>
      <mc:Fallback>
        <oleObject progId="MSWordArt.2" shapeId="2068" r:id="rId5"/>
      </mc:Fallback>
    </mc:AlternateContent>
    <mc:AlternateContent xmlns:mc="http://schemas.openxmlformats.org/markup-compatibility/2006">
      <mc:Choice Requires="x14">
        <oleObject progId="MSGraph.Chart.8" shapeId="2061" r:id="rId7">
          <objectPr defaultSize="0" autoPict="0" r:id="rId8">
            <anchor moveWithCells="1" sizeWithCells="1">
              <from>
                <xdr:col>9</xdr:col>
                <xdr:colOff>228600</xdr:colOff>
                <xdr:row>0</xdr:row>
                <xdr:rowOff>0</xdr:rowOff>
              </from>
              <to>
                <xdr:col>15</xdr:col>
                <xdr:colOff>19050</xdr:colOff>
                <xdr:row>0</xdr:row>
                <xdr:rowOff>0</xdr:rowOff>
              </to>
            </anchor>
          </objectPr>
        </oleObject>
      </mc:Choice>
      <mc:Fallback>
        <oleObject progId="MSGraph.Chart.8" shapeId="2061" r:id="rId7"/>
      </mc:Fallback>
    </mc:AlternateContent>
    <mc:AlternateContent xmlns:mc="http://schemas.openxmlformats.org/markup-compatibility/2006">
      <mc:Choice Requires="x14">
        <oleObject progId="MSGraph.Chart.8" shapeId="2060" r:id="rId9">
          <objectPr defaultSize="0" autoPict="0" r:id="rId10">
            <anchor moveWithCells="1" sizeWithCells="1">
              <from>
                <xdr:col>1</xdr:col>
                <xdr:colOff>66675</xdr:colOff>
                <xdr:row>0</xdr:row>
                <xdr:rowOff>0</xdr:rowOff>
              </from>
              <to>
                <xdr:col>14</xdr:col>
                <xdr:colOff>104775</xdr:colOff>
                <xdr:row>0</xdr:row>
                <xdr:rowOff>0</xdr:rowOff>
              </to>
            </anchor>
          </objectPr>
        </oleObject>
      </mc:Choice>
      <mc:Fallback>
        <oleObject progId="MSGraph.Chart.8" shapeId="2060" r:id="rId9"/>
      </mc:Fallback>
    </mc:AlternateContent>
    <mc:AlternateContent xmlns:mc="http://schemas.openxmlformats.org/markup-compatibility/2006">
      <mc:Choice Requires="x14">
        <oleObject progId="MSGraph.Chart.8" shapeId="2059" r:id="rId11">
          <objectPr defaultSize="0" autoPict="0" r:id="rId12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14</xdr:col>
                <xdr:colOff>95250</xdr:colOff>
                <xdr:row>0</xdr:row>
                <xdr:rowOff>0</xdr:rowOff>
              </to>
            </anchor>
          </objectPr>
        </oleObject>
      </mc:Choice>
      <mc:Fallback>
        <oleObject progId="MSGraph.Chart.8" shapeId="2059" r:id="rId11"/>
      </mc:Fallback>
    </mc:AlternateContent>
    <mc:AlternateContent xmlns:mc="http://schemas.openxmlformats.org/markup-compatibility/2006">
      <mc:Choice Requires="x14">
        <oleObject progId="MSGraph.Chart.8" shapeId="2071" r:id="rId13">
          <objectPr defaultSize="0" autoPict="0" r:id="rId14">
            <anchor moveWithCells="1" sizeWithCells="1">
              <from>
                <xdr:col>8</xdr:col>
                <xdr:colOff>104775</xdr:colOff>
                <xdr:row>0</xdr:row>
                <xdr:rowOff>0</xdr:rowOff>
              </from>
              <to>
                <xdr:col>14</xdr:col>
                <xdr:colOff>76200</xdr:colOff>
                <xdr:row>0</xdr:row>
                <xdr:rowOff>0</xdr:rowOff>
              </to>
            </anchor>
          </objectPr>
        </oleObject>
      </mc:Choice>
      <mc:Fallback>
        <oleObject progId="MSGraph.Chart.8" shapeId="2071" r:id="rId13"/>
      </mc:Fallback>
    </mc:AlternateContent>
    <mc:AlternateContent xmlns:mc="http://schemas.openxmlformats.org/markup-compatibility/2006">
      <mc:Choice Requires="x14">
        <oleObject progId="MSGraph.Chart.8" shapeId="2072" r:id="rId15">
          <objectPr defaultSize="0" autoPict="0" r:id="rId16">
            <anchor moveWithCells="1" sizeWithCells="1">
              <from>
                <xdr:col>8</xdr:col>
                <xdr:colOff>95250</xdr:colOff>
                <xdr:row>0</xdr:row>
                <xdr:rowOff>0</xdr:rowOff>
              </from>
              <to>
                <xdr:col>15</xdr:col>
                <xdr:colOff>19050</xdr:colOff>
                <xdr:row>0</xdr:row>
                <xdr:rowOff>0</xdr:rowOff>
              </to>
            </anchor>
          </objectPr>
        </oleObject>
      </mc:Choice>
      <mc:Fallback>
        <oleObject progId="MSGraph.Chart.8" shapeId="2072" r:id="rId15"/>
      </mc:Fallback>
    </mc:AlternateContent>
    <mc:AlternateContent xmlns:mc="http://schemas.openxmlformats.org/markup-compatibility/2006">
      <mc:Choice Requires="x14">
        <oleObject progId="MSGraph.Chart.8" shapeId="2073" r:id="rId17">
          <objectPr defaultSize="0" autoPict="0" r:id="rId1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14</xdr:col>
                <xdr:colOff>19050</xdr:colOff>
                <xdr:row>0</xdr:row>
                <xdr:rowOff>0</xdr:rowOff>
              </to>
            </anchor>
          </objectPr>
        </oleObject>
      </mc:Choice>
      <mc:Fallback>
        <oleObject progId="MSGraph.Chart.8" shapeId="2073" r:id="rId17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rgb="FF00B0F0"/>
  </sheetPr>
  <dimension ref="A1:T34"/>
  <sheetViews>
    <sheetView showZeros="0" topLeftCell="A10" zoomScale="93" zoomScaleNormal="93" workbookViewId="0">
      <selection activeCell="B32" sqref="B32:C32"/>
    </sheetView>
  </sheetViews>
  <sheetFormatPr baseColWidth="10" defaultColWidth="8.5703125" defaultRowHeight="12.75" customHeight="1"/>
  <cols>
    <col min="1" max="1" width="4.7109375" style="288" customWidth="1"/>
    <col min="2" max="2" width="9.140625" style="33" customWidth="1"/>
    <col min="3" max="3" width="11.7109375" style="33" customWidth="1"/>
    <col min="4" max="4" width="9.7109375" style="33" customWidth="1"/>
    <col min="5" max="5" width="2.28515625" style="33" customWidth="1"/>
    <col min="6" max="6" width="8.7109375" style="33" customWidth="1"/>
    <col min="7" max="7" width="2.28515625" style="33" customWidth="1"/>
    <col min="8" max="8" width="9.7109375" style="33" customWidth="1"/>
    <col min="9" max="9" width="2.28515625" style="33" customWidth="1"/>
    <col min="10" max="10" width="11" style="33" customWidth="1"/>
    <col min="11" max="11" width="2.140625" style="33" customWidth="1"/>
    <col min="12" max="12" width="10.42578125" style="33" customWidth="1"/>
    <col min="13" max="13" width="2.28515625" style="33" customWidth="1"/>
    <col min="14" max="14" width="10.5703125" style="33" customWidth="1"/>
    <col min="15" max="15" width="2.42578125" style="33" customWidth="1"/>
    <col min="16" max="16" width="10.28515625" style="33" customWidth="1"/>
    <col min="17" max="17" width="2.28515625" style="33" customWidth="1"/>
    <col min="18" max="18" width="9.28515625" style="33" customWidth="1"/>
    <col min="19" max="19" width="2.140625" style="33" customWidth="1"/>
    <col min="20" max="16384" width="8.5703125" style="33"/>
  </cols>
  <sheetData>
    <row r="1" spans="1:19" ht="39" customHeight="1" thickBot="1">
      <c r="B1" s="832" t="s">
        <v>422</v>
      </c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</row>
    <row r="2" spans="1:19" ht="12.75" customHeight="1">
      <c r="B2" s="870" t="s">
        <v>6</v>
      </c>
      <c r="C2" s="871"/>
      <c r="D2" s="876" t="s">
        <v>184</v>
      </c>
      <c r="E2" s="876"/>
      <c r="F2" s="876" t="s">
        <v>96</v>
      </c>
      <c r="G2" s="876"/>
      <c r="H2" s="870" t="s">
        <v>183</v>
      </c>
      <c r="I2" s="878"/>
      <c r="J2" s="878"/>
      <c r="K2" s="878"/>
      <c r="L2" s="878"/>
      <c r="M2" s="878"/>
      <c r="N2" s="878"/>
      <c r="O2" s="878"/>
      <c r="P2" s="878"/>
      <c r="Q2" s="878"/>
      <c r="R2" s="878"/>
      <c r="S2" s="871"/>
    </row>
    <row r="3" spans="1:19" ht="51.75" customHeight="1">
      <c r="B3" s="872"/>
      <c r="C3" s="873"/>
      <c r="D3" s="877"/>
      <c r="E3" s="877"/>
      <c r="F3" s="877"/>
      <c r="G3" s="877"/>
      <c r="H3" s="874" t="s">
        <v>29</v>
      </c>
      <c r="I3" s="875"/>
      <c r="J3" s="879" t="s">
        <v>30</v>
      </c>
      <c r="K3" s="879"/>
      <c r="L3" s="875" t="s">
        <v>31</v>
      </c>
      <c r="M3" s="875"/>
      <c r="N3" s="875" t="s">
        <v>32</v>
      </c>
      <c r="O3" s="875"/>
      <c r="P3" s="875" t="s">
        <v>33</v>
      </c>
      <c r="Q3" s="875"/>
      <c r="R3" s="875" t="s">
        <v>28</v>
      </c>
      <c r="S3" s="880"/>
    </row>
    <row r="4" spans="1:19" ht="12.75" customHeight="1">
      <c r="B4" s="436" t="s">
        <v>7</v>
      </c>
      <c r="C4" s="437"/>
      <c r="D4" s="382"/>
      <c r="E4" s="438"/>
      <c r="F4" s="382"/>
      <c r="G4" s="438"/>
      <c r="H4" s="382"/>
      <c r="I4" s="439"/>
      <c r="J4" s="440"/>
      <c r="K4" s="441"/>
      <c r="L4" s="437"/>
      <c r="M4" s="439"/>
      <c r="N4" s="440"/>
      <c r="O4" s="441"/>
      <c r="P4" s="440"/>
      <c r="Q4" s="441"/>
      <c r="R4" s="437"/>
      <c r="S4" s="438"/>
    </row>
    <row r="5" spans="1:19" ht="12.75" customHeight="1">
      <c r="A5" s="288">
        <v>23</v>
      </c>
      <c r="B5" s="859">
        <v>44849</v>
      </c>
      <c r="C5" s="869"/>
      <c r="D5" s="743">
        <v>11222.668</v>
      </c>
      <c r="E5" s="405">
        <v>0</v>
      </c>
      <c r="F5" s="743">
        <v>996.1688947565442</v>
      </c>
      <c r="G5" s="405">
        <v>0</v>
      </c>
      <c r="H5" s="743">
        <v>7672.192</v>
      </c>
      <c r="I5" s="401">
        <v>0</v>
      </c>
      <c r="J5" s="744">
        <v>4984.5609999999997</v>
      </c>
      <c r="K5" s="403">
        <v>0</v>
      </c>
      <c r="L5" s="401">
        <v>1007.747</v>
      </c>
      <c r="M5" s="401">
        <v>0</v>
      </c>
      <c r="N5" s="744">
        <v>1133.883</v>
      </c>
      <c r="O5" s="403">
        <v>0</v>
      </c>
      <c r="P5" s="744">
        <v>506.577</v>
      </c>
      <c r="Q5" s="403">
        <v>0</v>
      </c>
      <c r="R5" s="401">
        <v>39.424000000000433</v>
      </c>
      <c r="S5" s="407">
        <v>0</v>
      </c>
    </row>
    <row r="6" spans="1:19" ht="12.75" customHeight="1">
      <c r="A6" s="288">
        <v>22</v>
      </c>
      <c r="B6" s="859">
        <v>44880</v>
      </c>
      <c r="C6" s="869"/>
      <c r="D6" s="743">
        <v>10811.29868</v>
      </c>
      <c r="E6" s="405">
        <v>0</v>
      </c>
      <c r="F6" s="743">
        <v>996.93387220546231</v>
      </c>
      <c r="G6" s="405">
        <v>0</v>
      </c>
      <c r="H6" s="743">
        <v>6993.8670000000002</v>
      </c>
      <c r="I6" s="401">
        <v>0</v>
      </c>
      <c r="J6" s="744">
        <v>4843.4229999999998</v>
      </c>
      <c r="K6" s="403">
        <v>0</v>
      </c>
      <c r="L6" s="401">
        <v>894.35799999999995</v>
      </c>
      <c r="M6" s="401">
        <v>0</v>
      </c>
      <c r="N6" s="744">
        <v>833.78599999999994</v>
      </c>
      <c r="O6" s="403">
        <v>0</v>
      </c>
      <c r="P6" s="744">
        <v>386.56200000000001</v>
      </c>
      <c r="Q6" s="403">
        <v>0</v>
      </c>
      <c r="R6" s="401">
        <v>35.738000000000511</v>
      </c>
      <c r="S6" s="407">
        <v>0</v>
      </c>
    </row>
    <row r="7" spans="1:19" ht="12.75" customHeight="1">
      <c r="A7" s="288">
        <v>21</v>
      </c>
      <c r="B7" s="859">
        <v>44910</v>
      </c>
      <c r="C7" s="869"/>
      <c r="D7" s="743">
        <v>11203.456320000001</v>
      </c>
      <c r="E7" s="405">
        <v>0</v>
      </c>
      <c r="F7" s="743">
        <v>992.99853242982681</v>
      </c>
      <c r="G7" s="405">
        <v>0</v>
      </c>
      <c r="H7" s="743">
        <v>6476.692</v>
      </c>
      <c r="I7" s="401">
        <v>0</v>
      </c>
      <c r="J7" s="744">
        <v>4415.9189999999999</v>
      </c>
      <c r="K7" s="403">
        <v>0</v>
      </c>
      <c r="L7" s="401">
        <v>869.07799999999997</v>
      </c>
      <c r="M7" s="401">
        <v>0</v>
      </c>
      <c r="N7" s="744">
        <v>798.67499999999995</v>
      </c>
      <c r="O7" s="403">
        <v>0</v>
      </c>
      <c r="P7" s="744">
        <v>361.89699999999999</v>
      </c>
      <c r="Q7" s="403">
        <v>0</v>
      </c>
      <c r="R7" s="401">
        <v>31.123000000000218</v>
      </c>
      <c r="S7" s="407">
        <v>0</v>
      </c>
    </row>
    <row r="8" spans="1:19" ht="12.75" customHeight="1">
      <c r="A8" s="288">
        <v>20</v>
      </c>
      <c r="B8" s="859">
        <v>44941</v>
      </c>
      <c r="C8" s="869"/>
      <c r="D8" s="743">
        <v>11215.293</v>
      </c>
      <c r="E8" s="405">
        <v>0</v>
      </c>
      <c r="F8" s="743">
        <v>1004.5274459832223</v>
      </c>
      <c r="G8" s="405">
        <v>0</v>
      </c>
      <c r="H8" s="743">
        <v>6765.3980000000001</v>
      </c>
      <c r="I8" s="401">
        <v>0</v>
      </c>
      <c r="J8" s="744">
        <v>4730.8190000000004</v>
      </c>
      <c r="K8" s="403">
        <v>0</v>
      </c>
      <c r="L8" s="401">
        <v>820.47699999999998</v>
      </c>
      <c r="M8" s="401">
        <v>0</v>
      </c>
      <c r="N8" s="744">
        <v>663.38499999999999</v>
      </c>
      <c r="O8" s="403">
        <v>0</v>
      </c>
      <c r="P8" s="744">
        <v>520.43899999999996</v>
      </c>
      <c r="Q8" s="403">
        <v>0</v>
      </c>
      <c r="R8" s="401">
        <v>30.277999999999999</v>
      </c>
      <c r="S8" s="407">
        <v>0</v>
      </c>
    </row>
    <row r="9" spans="1:19" ht="12.75" customHeight="1">
      <c r="A9" s="288">
        <v>19</v>
      </c>
      <c r="B9" s="859">
        <v>44972</v>
      </c>
      <c r="C9" s="869"/>
      <c r="D9" s="743">
        <v>10455.813239999999</v>
      </c>
      <c r="E9" s="405">
        <v>0</v>
      </c>
      <c r="F9" s="743">
        <v>1001.3715436984322</v>
      </c>
      <c r="G9" s="405">
        <v>0</v>
      </c>
      <c r="H9" s="743">
        <v>6292.9260000000004</v>
      </c>
      <c r="I9" s="401">
        <v>0</v>
      </c>
      <c r="J9" s="744">
        <v>4509.6239999999998</v>
      </c>
      <c r="K9" s="403">
        <v>0</v>
      </c>
      <c r="L9" s="401">
        <v>763.96299999999997</v>
      </c>
      <c r="M9" s="401">
        <v>0</v>
      </c>
      <c r="N9" s="744">
        <v>596.14599999999996</v>
      </c>
      <c r="O9" s="403">
        <v>0</v>
      </c>
      <c r="P9" s="744">
        <v>388.339</v>
      </c>
      <c r="Q9" s="403">
        <v>0</v>
      </c>
      <c r="R9" s="401">
        <v>34.853999999999999</v>
      </c>
      <c r="S9" s="407">
        <v>0</v>
      </c>
    </row>
    <row r="10" spans="1:19" ht="12.75" customHeight="1">
      <c r="A10" s="288">
        <v>18</v>
      </c>
      <c r="B10" s="859">
        <v>45000</v>
      </c>
      <c r="C10" s="869"/>
      <c r="D10" s="743">
        <v>11584.049560000001</v>
      </c>
      <c r="E10" s="405">
        <v>0</v>
      </c>
      <c r="F10" s="743">
        <v>1010.2946225672966</v>
      </c>
      <c r="G10" s="405">
        <v>0</v>
      </c>
      <c r="H10" s="743">
        <v>6856.8779999999997</v>
      </c>
      <c r="I10" s="401">
        <v>0</v>
      </c>
      <c r="J10" s="744">
        <v>4539.8429999999998</v>
      </c>
      <c r="K10" s="403">
        <v>0</v>
      </c>
      <c r="L10" s="401">
        <v>824.32</v>
      </c>
      <c r="M10" s="401">
        <v>0</v>
      </c>
      <c r="N10" s="744">
        <v>1077.482</v>
      </c>
      <c r="O10" s="403">
        <v>0</v>
      </c>
      <c r="P10" s="744">
        <v>379.34399999999999</v>
      </c>
      <c r="Q10" s="403">
        <v>0</v>
      </c>
      <c r="R10" s="401">
        <v>35.889000000000003</v>
      </c>
      <c r="S10" s="407">
        <v>0</v>
      </c>
    </row>
    <row r="11" spans="1:19" ht="12.75" customHeight="1">
      <c r="A11" s="288">
        <v>17</v>
      </c>
      <c r="B11" s="859">
        <v>45031</v>
      </c>
      <c r="C11" s="869"/>
      <c r="D11" s="743">
        <v>11266.920839999995</v>
      </c>
      <c r="E11" s="405">
        <v>0</v>
      </c>
      <c r="F11" s="743">
        <v>1004.7207806713141</v>
      </c>
      <c r="G11" s="405">
        <v>0</v>
      </c>
      <c r="H11" s="743">
        <v>6580.6439999999993</v>
      </c>
      <c r="I11" s="401">
        <v>0</v>
      </c>
      <c r="J11" s="744">
        <v>4767.8140000000003</v>
      </c>
      <c r="K11" s="403">
        <v>0</v>
      </c>
      <c r="L11" s="401">
        <v>787.58399999999995</v>
      </c>
      <c r="M11" s="401">
        <v>0</v>
      </c>
      <c r="N11" s="744">
        <v>587.43799999999999</v>
      </c>
      <c r="O11" s="403">
        <v>0</v>
      </c>
      <c r="P11" s="744">
        <v>388.327</v>
      </c>
      <c r="Q11" s="403">
        <v>0</v>
      </c>
      <c r="R11" s="401">
        <v>49.481000000000002</v>
      </c>
      <c r="S11" s="407">
        <v>0</v>
      </c>
    </row>
    <row r="12" spans="1:19" ht="12.75" customHeight="1">
      <c r="A12" s="288">
        <v>16</v>
      </c>
      <c r="B12" s="859">
        <v>45061</v>
      </c>
      <c r="C12" s="869"/>
      <c r="D12" s="743">
        <v>11684.315199999995</v>
      </c>
      <c r="E12" s="405">
        <v>0</v>
      </c>
      <c r="F12" s="743">
        <v>982.09856088364961</v>
      </c>
      <c r="G12" s="405">
        <v>0</v>
      </c>
      <c r="H12" s="743">
        <v>6402.5399999999991</v>
      </c>
      <c r="I12" s="401">
        <v>0</v>
      </c>
      <c r="J12" s="744">
        <v>4537.9620000000004</v>
      </c>
      <c r="K12" s="403">
        <v>0</v>
      </c>
      <c r="L12" s="401">
        <v>797.31500000000005</v>
      </c>
      <c r="M12" s="401">
        <v>0</v>
      </c>
      <c r="N12" s="744">
        <v>596.57600000000002</v>
      </c>
      <c r="O12" s="403">
        <v>0</v>
      </c>
      <c r="P12" s="744">
        <v>419.45299999999997</v>
      </c>
      <c r="Q12" s="403">
        <v>0</v>
      </c>
      <c r="R12" s="401">
        <v>51.234000000000002</v>
      </c>
      <c r="S12" s="407">
        <v>0</v>
      </c>
    </row>
    <row r="13" spans="1:19" ht="12.75" customHeight="1">
      <c r="A13" s="288">
        <v>15</v>
      </c>
      <c r="B13" s="859">
        <v>45092</v>
      </c>
      <c r="C13" s="869"/>
      <c r="D13" s="743">
        <v>11281.247599999995</v>
      </c>
      <c r="E13" s="405">
        <v>0</v>
      </c>
      <c r="F13" s="743">
        <v>983.04677418612732</v>
      </c>
      <c r="G13" s="405">
        <v>0</v>
      </c>
      <c r="H13" s="743">
        <v>6737.8190000000013</v>
      </c>
      <c r="I13" s="401">
        <v>0</v>
      </c>
      <c r="J13" s="744">
        <v>4813.1580000000004</v>
      </c>
      <c r="K13" s="403">
        <v>0</v>
      </c>
      <c r="L13" s="401">
        <v>872.29700000000003</v>
      </c>
      <c r="M13" s="401">
        <v>0</v>
      </c>
      <c r="N13" s="744">
        <v>636.87800000000004</v>
      </c>
      <c r="O13" s="403">
        <v>0</v>
      </c>
      <c r="P13" s="744">
        <v>378.786</v>
      </c>
      <c r="Q13" s="403">
        <v>0</v>
      </c>
      <c r="R13" s="401">
        <v>36.700000000000003</v>
      </c>
      <c r="S13" s="407">
        <v>0</v>
      </c>
    </row>
    <row r="14" spans="1:19" ht="12.75" customHeight="1">
      <c r="A14" s="288">
        <v>14</v>
      </c>
      <c r="B14" s="859">
        <v>45122</v>
      </c>
      <c r="C14" s="869"/>
      <c r="D14" s="743">
        <v>11425.472839999999</v>
      </c>
      <c r="E14" s="405">
        <v>0</v>
      </c>
      <c r="F14" s="743">
        <v>986.17509685198058</v>
      </c>
      <c r="G14" s="405">
        <v>0</v>
      </c>
      <c r="H14" s="743">
        <v>6401.2630000000008</v>
      </c>
      <c r="I14" s="401">
        <v>0</v>
      </c>
      <c r="J14" s="744">
        <v>4431.3050000000003</v>
      </c>
      <c r="K14" s="403">
        <v>0</v>
      </c>
      <c r="L14" s="401">
        <v>888.41300000000001</v>
      </c>
      <c r="M14" s="401">
        <v>0</v>
      </c>
      <c r="N14" s="744">
        <v>663.36699999999996</v>
      </c>
      <c r="O14" s="403">
        <v>0</v>
      </c>
      <c r="P14" s="744">
        <v>388.57400000000001</v>
      </c>
      <c r="Q14" s="403">
        <v>0</v>
      </c>
      <c r="R14" s="401">
        <v>29.603999999999999</v>
      </c>
      <c r="S14" s="407">
        <v>0</v>
      </c>
    </row>
    <row r="15" spans="1:19" ht="12.75" customHeight="1">
      <c r="A15" s="288">
        <v>13</v>
      </c>
      <c r="B15" s="859">
        <v>45153</v>
      </c>
      <c r="C15" s="869"/>
      <c r="D15" s="743">
        <v>11615.236199999998</v>
      </c>
      <c r="E15" s="405">
        <v>0</v>
      </c>
      <c r="F15" s="743">
        <v>1015.3596948882841</v>
      </c>
      <c r="G15" s="405">
        <v>0</v>
      </c>
      <c r="H15" s="743">
        <v>6519.317</v>
      </c>
      <c r="I15" s="401">
        <v>0</v>
      </c>
      <c r="J15" s="744">
        <v>4588.442</v>
      </c>
      <c r="K15" s="403">
        <v>0</v>
      </c>
      <c r="L15" s="401">
        <v>698.274</v>
      </c>
      <c r="M15" s="401">
        <v>0</v>
      </c>
      <c r="N15" s="744">
        <v>776.15599999999995</v>
      </c>
      <c r="O15" s="403">
        <v>0</v>
      </c>
      <c r="P15" s="744">
        <v>424.911</v>
      </c>
      <c r="Q15" s="403">
        <v>0</v>
      </c>
      <c r="R15" s="401">
        <v>31.533999999999999</v>
      </c>
      <c r="S15" s="407">
        <v>0</v>
      </c>
    </row>
    <row r="16" spans="1:19" ht="12.75" customHeight="1">
      <c r="A16" s="288">
        <v>12</v>
      </c>
      <c r="B16" s="859">
        <v>45184</v>
      </c>
      <c r="C16" s="869"/>
      <c r="D16" s="743">
        <v>11051.075999999999</v>
      </c>
      <c r="E16" s="405">
        <v>0</v>
      </c>
      <c r="F16" s="743">
        <v>998.54110900410876</v>
      </c>
      <c r="G16" s="405">
        <v>0</v>
      </c>
      <c r="H16" s="743">
        <v>6448.8670000000002</v>
      </c>
      <c r="I16" s="401">
        <v>0</v>
      </c>
      <c r="J16" s="744">
        <v>4639.2700000000004</v>
      </c>
      <c r="K16" s="403">
        <v>0</v>
      </c>
      <c r="L16" s="401">
        <v>778.12099999999998</v>
      </c>
      <c r="M16" s="401">
        <v>0</v>
      </c>
      <c r="N16" s="744">
        <v>626.59699999999998</v>
      </c>
      <c r="O16" s="403">
        <v>0</v>
      </c>
      <c r="P16" s="744">
        <v>379.13</v>
      </c>
      <c r="Q16" s="403">
        <v>0</v>
      </c>
      <c r="R16" s="401">
        <v>25.748999999999999</v>
      </c>
      <c r="S16" s="407">
        <v>0</v>
      </c>
    </row>
    <row r="17" spans="1:20" ht="12.75" customHeight="1">
      <c r="A17" s="288">
        <v>11</v>
      </c>
      <c r="B17" s="859">
        <v>45214</v>
      </c>
      <c r="C17" s="869"/>
      <c r="D17" s="743">
        <v>12127.567850000001</v>
      </c>
      <c r="E17" s="405">
        <v>0</v>
      </c>
      <c r="F17" s="743">
        <v>1002.4431511607409</v>
      </c>
      <c r="G17" s="405">
        <v>0</v>
      </c>
      <c r="H17" s="743">
        <v>6875.0919999999996</v>
      </c>
      <c r="I17" s="401">
        <v>0</v>
      </c>
      <c r="J17" s="744">
        <v>4858.1189999999997</v>
      </c>
      <c r="K17" s="403">
        <v>0</v>
      </c>
      <c r="L17" s="401">
        <v>838.39200000000005</v>
      </c>
      <c r="M17" s="401">
        <v>0</v>
      </c>
      <c r="N17" s="744">
        <v>767.88599999999997</v>
      </c>
      <c r="O17" s="403">
        <v>0</v>
      </c>
      <c r="P17" s="744">
        <v>379.57299999999998</v>
      </c>
      <c r="Q17" s="403">
        <v>0</v>
      </c>
      <c r="R17" s="401">
        <v>31.122</v>
      </c>
      <c r="S17" s="407">
        <v>0</v>
      </c>
    </row>
    <row r="18" spans="1:20" ht="12.75" customHeight="1">
      <c r="A18" s="288">
        <v>10</v>
      </c>
      <c r="B18" s="859">
        <v>45245</v>
      </c>
      <c r="C18" s="869"/>
      <c r="D18" s="743">
        <v>11642.387700000005</v>
      </c>
      <c r="E18" s="405">
        <v>0</v>
      </c>
      <c r="F18" s="743">
        <v>999.04175626450979</v>
      </c>
      <c r="G18" s="405">
        <v>0</v>
      </c>
      <c r="H18" s="743">
        <v>6540.3360000000002</v>
      </c>
      <c r="I18" s="401">
        <v>0</v>
      </c>
      <c r="J18" s="744">
        <v>4639.0140000000001</v>
      </c>
      <c r="K18" s="403">
        <v>0</v>
      </c>
      <c r="L18" s="401">
        <v>814.45799999999997</v>
      </c>
      <c r="M18" s="401">
        <v>0</v>
      </c>
      <c r="N18" s="744">
        <v>697.19399999999996</v>
      </c>
      <c r="O18" s="403">
        <v>0</v>
      </c>
      <c r="P18" s="744">
        <v>354.65800000000002</v>
      </c>
      <c r="Q18" s="403">
        <v>0</v>
      </c>
      <c r="R18" s="401">
        <v>35.012000000000057</v>
      </c>
      <c r="S18" s="407">
        <v>0</v>
      </c>
    </row>
    <row r="19" spans="1:20" ht="12.75" customHeight="1">
      <c r="A19" s="288">
        <v>9</v>
      </c>
      <c r="B19" s="859">
        <v>45275</v>
      </c>
      <c r="C19" s="869"/>
      <c r="D19" s="743">
        <v>12196.949149999999</v>
      </c>
      <c r="E19" s="405">
        <v>0</v>
      </c>
      <c r="F19" s="743">
        <v>997.77961326256582</v>
      </c>
      <c r="G19" s="405">
        <v>0</v>
      </c>
      <c r="H19" s="743">
        <v>6406.7240000000002</v>
      </c>
      <c r="I19" s="401">
        <v>0</v>
      </c>
      <c r="J19" s="744">
        <v>4405.5420000000004</v>
      </c>
      <c r="K19" s="403">
        <v>0</v>
      </c>
      <c r="L19" s="401">
        <v>781.08399999999995</v>
      </c>
      <c r="M19" s="401">
        <v>0</v>
      </c>
      <c r="N19" s="744">
        <v>691.87900000000002</v>
      </c>
      <c r="O19" s="403">
        <v>0</v>
      </c>
      <c r="P19" s="744">
        <v>488.14299999999997</v>
      </c>
      <c r="Q19" s="403">
        <v>0</v>
      </c>
      <c r="R19" s="401">
        <v>40.075999999999965</v>
      </c>
      <c r="S19" s="407">
        <v>0</v>
      </c>
    </row>
    <row r="20" spans="1:20" ht="12.75" customHeight="1">
      <c r="A20" s="288">
        <v>8</v>
      </c>
      <c r="B20" s="859">
        <v>45306</v>
      </c>
      <c r="C20" s="869"/>
      <c r="D20" s="743">
        <v>11376.632960000001</v>
      </c>
      <c r="E20" s="405">
        <v>0</v>
      </c>
      <c r="F20" s="743">
        <v>1002.213145975876</v>
      </c>
      <c r="G20" s="405">
        <v>0</v>
      </c>
      <c r="H20" s="743">
        <v>6469.8429999999998</v>
      </c>
      <c r="I20" s="401">
        <v>0</v>
      </c>
      <c r="J20" s="744">
        <v>4720.9989999999998</v>
      </c>
      <c r="K20" s="403">
        <v>0</v>
      </c>
      <c r="L20" s="401">
        <v>778.51700000000005</v>
      </c>
      <c r="M20" s="401">
        <v>0</v>
      </c>
      <c r="N20" s="744">
        <v>319.24400000000003</v>
      </c>
      <c r="O20" s="403">
        <v>0</v>
      </c>
      <c r="P20" s="744">
        <v>620.11099999999999</v>
      </c>
      <c r="Q20" s="403">
        <v>0</v>
      </c>
      <c r="R20" s="401">
        <v>30.972000000000001</v>
      </c>
      <c r="S20" s="407">
        <v>0</v>
      </c>
    </row>
    <row r="21" spans="1:20" ht="12.75" customHeight="1">
      <c r="A21" s="288">
        <v>7</v>
      </c>
      <c r="B21" s="859">
        <v>45337</v>
      </c>
      <c r="C21" s="869"/>
      <c r="D21" s="743">
        <v>10584.6891</v>
      </c>
      <c r="E21" s="405">
        <v>0</v>
      </c>
      <c r="F21" s="743">
        <v>1012.1395262207245</v>
      </c>
      <c r="G21" s="405">
        <v>0</v>
      </c>
      <c r="H21" s="743">
        <v>6695.143</v>
      </c>
      <c r="I21" s="401">
        <v>0</v>
      </c>
      <c r="J21" s="744">
        <v>4656.54</v>
      </c>
      <c r="K21" s="403">
        <v>0</v>
      </c>
      <c r="L21" s="401">
        <v>763.24699999999996</v>
      </c>
      <c r="M21" s="401">
        <v>0</v>
      </c>
      <c r="N21" s="744">
        <v>374.27300000000002</v>
      </c>
      <c r="O21" s="403">
        <v>0</v>
      </c>
      <c r="P21" s="744">
        <v>871.31200000000001</v>
      </c>
      <c r="Q21" s="403">
        <v>0</v>
      </c>
      <c r="R21" s="401">
        <v>29.771000000000001</v>
      </c>
      <c r="S21" s="407">
        <v>0</v>
      </c>
    </row>
    <row r="22" spans="1:20" ht="12.75" customHeight="1">
      <c r="A22" s="288">
        <v>6</v>
      </c>
      <c r="B22" s="859">
        <v>45366</v>
      </c>
      <c r="C22" s="869"/>
      <c r="D22" s="743">
        <v>11123.43696000001</v>
      </c>
      <c r="E22" s="405">
        <v>0</v>
      </c>
      <c r="F22" s="743">
        <v>1008.0168308736553</v>
      </c>
      <c r="G22" s="405">
        <v>0</v>
      </c>
      <c r="H22" s="743">
        <v>6444.4070000000002</v>
      </c>
      <c r="I22" s="401">
        <v>0</v>
      </c>
      <c r="J22" s="744">
        <v>4684.866</v>
      </c>
      <c r="K22" s="403">
        <v>0</v>
      </c>
      <c r="L22" s="401">
        <v>772.46799999999996</v>
      </c>
      <c r="M22" s="401">
        <v>0</v>
      </c>
      <c r="N22" s="744">
        <v>288.334</v>
      </c>
      <c r="O22" s="403">
        <v>0</v>
      </c>
      <c r="P22" s="744">
        <v>672.95600000000002</v>
      </c>
      <c r="Q22" s="403">
        <v>0</v>
      </c>
      <c r="R22" s="401">
        <v>25.672999999999998</v>
      </c>
      <c r="S22" s="407">
        <v>0</v>
      </c>
    </row>
    <row r="23" spans="1:20" ht="12.75" customHeight="1">
      <c r="A23" s="288">
        <v>5</v>
      </c>
      <c r="B23" s="859">
        <v>45397</v>
      </c>
      <c r="C23" s="869"/>
      <c r="D23" s="743">
        <v>10809.8768</v>
      </c>
      <c r="E23" s="405">
        <v>0</v>
      </c>
      <c r="F23" s="743">
        <v>995.32682798145004</v>
      </c>
      <c r="G23" s="405">
        <v>0</v>
      </c>
      <c r="H23" s="743">
        <v>6538.9749999999985</v>
      </c>
      <c r="I23" s="401">
        <v>0</v>
      </c>
      <c r="J23" s="744">
        <v>4765.5359999999991</v>
      </c>
      <c r="K23" s="403">
        <v>0</v>
      </c>
      <c r="L23" s="401">
        <v>740.05200000000002</v>
      </c>
      <c r="M23" s="401">
        <v>0</v>
      </c>
      <c r="N23" s="744">
        <v>330.28100000000001</v>
      </c>
      <c r="O23" s="403">
        <v>0</v>
      </c>
      <c r="P23" s="744">
        <v>676.51599999999985</v>
      </c>
      <c r="Q23" s="403">
        <v>0</v>
      </c>
      <c r="R23" s="401">
        <v>26.589999999999463</v>
      </c>
      <c r="S23" s="407">
        <v>0</v>
      </c>
    </row>
    <row r="24" spans="1:20" ht="12.75" customHeight="1">
      <c r="A24" s="288">
        <v>4</v>
      </c>
      <c r="B24" s="859">
        <v>45427</v>
      </c>
      <c r="C24" s="869"/>
      <c r="D24" s="743">
        <v>11216.685960000004</v>
      </c>
      <c r="E24" s="405">
        <v>0</v>
      </c>
      <c r="F24" s="743">
        <v>1027.2015505347933</v>
      </c>
      <c r="G24" s="405">
        <v>0</v>
      </c>
      <c r="H24" s="743">
        <v>7004.2930000000006</v>
      </c>
      <c r="I24" s="401">
        <v>0</v>
      </c>
      <c r="J24" s="744">
        <v>5171.4970000000003</v>
      </c>
      <c r="K24" s="403">
        <v>0</v>
      </c>
      <c r="L24" s="401">
        <v>720.83900000000006</v>
      </c>
      <c r="M24" s="401">
        <v>0</v>
      </c>
      <c r="N24" s="744">
        <v>326.83699999999999</v>
      </c>
      <c r="O24" s="403">
        <v>0</v>
      </c>
      <c r="P24" s="744">
        <v>758.95</v>
      </c>
      <c r="Q24" s="403">
        <v>0</v>
      </c>
      <c r="R24" s="401">
        <v>26.17</v>
      </c>
      <c r="S24" s="407">
        <v>0</v>
      </c>
    </row>
    <row r="25" spans="1:20" ht="12.75" customHeight="1">
      <c r="A25" s="288">
        <v>3</v>
      </c>
      <c r="B25" s="859">
        <v>45458</v>
      </c>
      <c r="C25" s="869"/>
      <c r="D25" s="743">
        <v>10924.659</v>
      </c>
      <c r="E25" s="405">
        <v>0</v>
      </c>
      <c r="F25" s="743">
        <v>995.28462137129065</v>
      </c>
      <c r="G25" s="405">
        <v>0</v>
      </c>
      <c r="H25" s="743">
        <v>5586.7659999999996</v>
      </c>
      <c r="I25" s="401">
        <v>0</v>
      </c>
      <c r="J25" s="744">
        <v>3611.8429999999998</v>
      </c>
      <c r="K25" s="403">
        <v>0</v>
      </c>
      <c r="L25" s="401">
        <v>733.78099999999995</v>
      </c>
      <c r="M25" s="401">
        <v>0</v>
      </c>
      <c r="N25" s="744">
        <v>340.35700000000003</v>
      </c>
      <c r="O25" s="403">
        <v>0</v>
      </c>
      <c r="P25" s="744">
        <v>865.21199999999999</v>
      </c>
      <c r="Q25" s="403">
        <v>0</v>
      </c>
      <c r="R25" s="401">
        <v>35.573</v>
      </c>
      <c r="S25" s="407">
        <v>0</v>
      </c>
    </row>
    <row r="26" spans="1:20" ht="12.75" customHeight="1">
      <c r="A26" s="288">
        <v>2</v>
      </c>
      <c r="B26" s="859">
        <v>45488</v>
      </c>
      <c r="C26" s="869"/>
      <c r="D26" s="743">
        <v>10965.279000000008</v>
      </c>
      <c r="E26" s="405">
        <v>0</v>
      </c>
      <c r="F26" s="743">
        <v>1011.1590164274451</v>
      </c>
      <c r="G26" s="405">
        <v>0</v>
      </c>
      <c r="H26" s="743">
        <v>6171.1360000000004</v>
      </c>
      <c r="I26" s="401">
        <v>0</v>
      </c>
      <c r="J26" s="744">
        <v>4278.0659999999998</v>
      </c>
      <c r="K26" s="403">
        <v>0</v>
      </c>
      <c r="L26" s="401">
        <v>739.61099999999999</v>
      </c>
      <c r="M26" s="401">
        <v>0</v>
      </c>
      <c r="N26" s="744">
        <v>334.62599999999998</v>
      </c>
      <c r="O26" s="403">
        <v>0</v>
      </c>
      <c r="P26" s="744">
        <v>792.04499999999996</v>
      </c>
      <c r="Q26" s="403">
        <v>0</v>
      </c>
      <c r="R26" s="401">
        <v>26.788</v>
      </c>
      <c r="S26" s="407">
        <v>0</v>
      </c>
    </row>
    <row r="27" spans="1:20" ht="12.75" customHeight="1">
      <c r="A27" s="288">
        <v>1</v>
      </c>
      <c r="B27" s="859">
        <v>45519</v>
      </c>
      <c r="C27" s="869"/>
      <c r="D27" s="743">
        <v>10877.893</v>
      </c>
      <c r="E27" s="405">
        <v>0</v>
      </c>
      <c r="F27" s="743">
        <v>1023.3809943101165</v>
      </c>
      <c r="G27" s="405">
        <v>0</v>
      </c>
      <c r="H27" s="743">
        <v>6801.7209999999995</v>
      </c>
      <c r="I27" s="401">
        <v>0</v>
      </c>
      <c r="J27" s="744">
        <v>4612.7950000000001</v>
      </c>
      <c r="K27" s="403">
        <v>0</v>
      </c>
      <c r="L27" s="401">
        <v>730.07399999999996</v>
      </c>
      <c r="M27" s="401">
        <v>0</v>
      </c>
      <c r="N27" s="744">
        <v>368.24400000000003</v>
      </c>
      <c r="O27" s="403">
        <v>0</v>
      </c>
      <c r="P27" s="744">
        <v>1055.75</v>
      </c>
      <c r="Q27" s="403">
        <v>0</v>
      </c>
      <c r="R27" s="401">
        <v>34.857999999999997</v>
      </c>
      <c r="S27" s="407">
        <v>0</v>
      </c>
    </row>
    <row r="28" spans="1:20" ht="12.75" customHeight="1">
      <c r="A28" s="288">
        <v>0</v>
      </c>
      <c r="B28" s="859">
        <v>45550</v>
      </c>
      <c r="C28" s="869"/>
      <c r="D28" s="743">
        <v>10550.833000000001</v>
      </c>
      <c r="E28" s="405" t="s">
        <v>127</v>
      </c>
      <c r="F28" s="743">
        <v>1014.1374156990628</v>
      </c>
      <c r="G28" s="405">
        <v>0</v>
      </c>
      <c r="H28" s="743">
        <v>6042.9339999999993</v>
      </c>
      <c r="I28" s="401">
        <v>0</v>
      </c>
      <c r="J28" s="744">
        <v>4230.8959999999997</v>
      </c>
      <c r="K28" s="403">
        <v>0</v>
      </c>
      <c r="L28" s="401">
        <v>762.43299999999999</v>
      </c>
      <c r="M28" s="401">
        <v>0</v>
      </c>
      <c r="N28" s="744">
        <v>355.459</v>
      </c>
      <c r="O28" s="403">
        <v>0</v>
      </c>
      <c r="P28" s="744">
        <v>665.81100000000004</v>
      </c>
      <c r="Q28" s="403">
        <v>0</v>
      </c>
      <c r="R28" s="401">
        <v>28.335000000000001</v>
      </c>
      <c r="S28" s="407">
        <v>0</v>
      </c>
    </row>
    <row r="29" spans="1:20" ht="12.75" customHeight="1">
      <c r="B29" s="382"/>
      <c r="C29" s="408"/>
      <c r="D29" s="406"/>
      <c r="E29" s="444"/>
      <c r="F29" s="445"/>
      <c r="G29" s="444"/>
      <c r="H29" s="445"/>
      <c r="I29" s="446"/>
      <c r="J29" s="447"/>
      <c r="K29" s="448"/>
      <c r="L29" s="446"/>
      <c r="M29" s="446"/>
      <c r="N29" s="447"/>
      <c r="O29" s="448"/>
      <c r="P29" s="449"/>
      <c r="Q29" s="450"/>
      <c r="R29" s="451"/>
      <c r="S29" s="452"/>
    </row>
    <row r="30" spans="1:20" ht="12.75" customHeight="1">
      <c r="A30" s="288">
        <v>2023</v>
      </c>
      <c r="B30" s="861" t="s">
        <v>546</v>
      </c>
      <c r="C30" s="865"/>
      <c r="D30" s="727">
        <v>98429.985780000017</v>
      </c>
      <c r="E30" s="728"/>
      <c r="F30" s="727">
        <v>1009.8733254882684</v>
      </c>
      <c r="G30" s="728"/>
      <c r="H30" s="727">
        <v>57755.217999999993</v>
      </c>
      <c r="I30" s="729"/>
      <c r="J30" s="730">
        <v>40733.038</v>
      </c>
      <c r="K30" s="731"/>
      <c r="L30" s="732">
        <v>6741.0219999999999</v>
      </c>
      <c r="M30" s="729"/>
      <c r="N30" s="730">
        <v>3037.6550000000002</v>
      </c>
      <c r="O30" s="731"/>
      <c r="P30" s="730">
        <v>6978.6629999999986</v>
      </c>
      <c r="Q30" s="733"/>
      <c r="R30" s="732">
        <v>264.72999999999951</v>
      </c>
      <c r="S30" s="734"/>
    </row>
    <row r="31" spans="1:20" ht="12.75" customHeight="1">
      <c r="A31" s="288">
        <v>2022</v>
      </c>
      <c r="B31" s="861" t="s">
        <v>547</v>
      </c>
      <c r="C31" s="865"/>
      <c r="D31" s="727">
        <v>101579.42448</v>
      </c>
      <c r="E31" s="728"/>
      <c r="F31" s="727">
        <v>998.45951430382388</v>
      </c>
      <c r="G31" s="728"/>
      <c r="H31" s="727">
        <v>59005.652000000002</v>
      </c>
      <c r="I31" s="729"/>
      <c r="J31" s="730">
        <v>41558.236999999994</v>
      </c>
      <c r="K31" s="731"/>
      <c r="L31" s="732">
        <v>7230.764000000001</v>
      </c>
      <c r="M31" s="729"/>
      <c r="N31" s="730">
        <v>6224.0249999999996</v>
      </c>
      <c r="O31" s="731"/>
      <c r="P31" s="730">
        <v>3667.3030000000003</v>
      </c>
      <c r="Q31" s="733"/>
      <c r="R31" s="732">
        <v>325.32300000000004</v>
      </c>
      <c r="S31" s="734"/>
      <c r="T31" s="453"/>
    </row>
    <row r="32" spans="1:20" ht="19.5" customHeight="1">
      <c r="B32" s="726" t="s">
        <v>5</v>
      </c>
      <c r="C32" s="723" t="str">
        <f>IF(MONTH(B28)&lt;7,MONTH(B28)&amp;" premiers mois",MONTH(B28)&amp;" mois")</f>
        <v>9 mois</v>
      </c>
      <c r="D32" s="426">
        <v>-3.1004691315415722E-2</v>
      </c>
      <c r="E32" s="359"/>
      <c r="F32" s="426">
        <v>1.1431421125174701E-2</v>
      </c>
      <c r="G32" s="359"/>
      <c r="H32" s="426">
        <v>-2.1191766510774368E-2</v>
      </c>
      <c r="I32" s="454"/>
      <c r="J32" s="428">
        <v>-1.9856448674663296E-2</v>
      </c>
      <c r="K32" s="455"/>
      <c r="L32" s="741">
        <v>-6.7730325592150531E-2</v>
      </c>
      <c r="M32" s="454"/>
      <c r="N32" s="428">
        <v>-0.51194685111322658</v>
      </c>
      <c r="O32" s="455"/>
      <c r="P32" s="428">
        <v>0.90294148042853228</v>
      </c>
      <c r="Q32" s="639"/>
      <c r="R32" s="396">
        <v>-0.18625489129265538</v>
      </c>
      <c r="S32" s="452"/>
    </row>
    <row r="33" spans="2:19" ht="12.75" customHeight="1" thickBot="1">
      <c r="B33" s="360"/>
      <c r="C33" s="362"/>
      <c r="D33" s="365"/>
      <c r="E33" s="361"/>
      <c r="F33" s="365"/>
      <c r="G33" s="361"/>
      <c r="H33" s="365"/>
      <c r="I33" s="362"/>
      <c r="J33" s="363"/>
      <c r="K33" s="364"/>
      <c r="L33" s="362"/>
      <c r="M33" s="362"/>
      <c r="N33" s="431"/>
      <c r="O33" s="432"/>
      <c r="P33" s="433"/>
      <c r="Q33" s="434"/>
      <c r="R33" s="313"/>
      <c r="S33" s="314"/>
    </row>
    <row r="34" spans="2:19" ht="12.75" customHeight="1">
      <c r="B34" s="315" t="s">
        <v>405</v>
      </c>
      <c r="N34" s="316"/>
      <c r="P34" s="316" t="s">
        <v>288</v>
      </c>
    </row>
  </sheetData>
  <mergeCells count="37">
    <mergeCell ref="B1:S1"/>
    <mergeCell ref="B28:C28"/>
    <mergeCell ref="B5:C5"/>
    <mergeCell ref="B6:C6"/>
    <mergeCell ref="B7:C7"/>
    <mergeCell ref="B8:C8"/>
    <mergeCell ref="B2:C3"/>
    <mergeCell ref="H3:I3"/>
    <mergeCell ref="F2:G3"/>
    <mergeCell ref="D2:E3"/>
    <mergeCell ref="L3:M3"/>
    <mergeCell ref="N3:O3"/>
    <mergeCell ref="P3:Q3"/>
    <mergeCell ref="H2:S2"/>
    <mergeCell ref="J3:K3"/>
    <mergeCell ref="R3:S3"/>
    <mergeCell ref="B30:C30"/>
    <mergeCell ref="B31:C31"/>
    <mergeCell ref="B11:C11"/>
    <mergeCell ref="B12:C12"/>
    <mergeCell ref="B13:C13"/>
    <mergeCell ref="B14:C14"/>
    <mergeCell ref="B15:C15"/>
    <mergeCell ref="B25:C25"/>
    <mergeCell ref="B26:C26"/>
    <mergeCell ref="B27:C27"/>
    <mergeCell ref="B19:C19"/>
    <mergeCell ref="B20:C20"/>
    <mergeCell ref="B22:C22"/>
    <mergeCell ref="B23:C23"/>
    <mergeCell ref="B24:C24"/>
    <mergeCell ref="B10:C10"/>
    <mergeCell ref="B9:C9"/>
    <mergeCell ref="B21:C21"/>
    <mergeCell ref="B16:C16"/>
    <mergeCell ref="B17:C17"/>
    <mergeCell ref="B18:C18"/>
  </mergeCells>
  <conditionalFormatting sqref="D32 F32 H32 J32 L32 N32 P32 R32">
    <cfRule type="cellIs" dxfId="13" priority="16" operator="lessThan">
      <formula>0</formula>
    </cfRule>
  </conditionalFormatting>
  <printOptions horizontalCentered="1" verticalCentered="1"/>
  <pageMargins left="0" right="0" top="0.98425196850393704" bottom="0.39370078740157483" header="0" footer="0"/>
  <pageSetup paperSize="9" scale="75" firstPageNumber="18" orientation="portrait" useFirstPageNumber="1" r:id="rId1"/>
  <headerFooter>
    <oddHeader>&amp;L&amp;G&amp;R&amp;G</oddHeader>
    <oddFooter xml:space="preserve">&amp;C&amp;"Arial Black,Normal"&amp;12 &amp;K03+00026&amp;R&amp;"Arial Black,Gras"&amp;14&amp;K03+000Janvier 2024 | N°53&amp;G              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tabColor rgb="FF00B0F0"/>
  </sheetPr>
  <dimension ref="A1:S34"/>
  <sheetViews>
    <sheetView topLeftCell="A4" zoomScaleNormal="100" zoomScalePageLayoutView="80" workbookViewId="0">
      <selection activeCell="D5" sqref="D5:S28"/>
    </sheetView>
  </sheetViews>
  <sheetFormatPr baseColWidth="10" defaultColWidth="11.42578125" defaultRowHeight="12.75" customHeight="1"/>
  <cols>
    <col min="1" max="1" width="4.7109375" style="288" customWidth="1"/>
    <col min="2" max="2" width="9.7109375" style="33" customWidth="1"/>
    <col min="3" max="3" width="12" style="33" customWidth="1"/>
    <col min="4" max="4" width="9" style="33" customWidth="1"/>
    <col min="5" max="5" width="1.7109375" style="33" customWidth="1"/>
    <col min="6" max="6" width="12.5703125" style="33" customWidth="1"/>
    <col min="7" max="7" width="1.7109375" style="33" customWidth="1"/>
    <col min="8" max="8" width="9.5703125" style="33" customWidth="1"/>
    <col min="9" max="9" width="1.5703125" style="33" customWidth="1"/>
    <col min="10" max="10" width="8.85546875" style="33" customWidth="1"/>
    <col min="11" max="11" width="1.7109375" style="33" customWidth="1"/>
    <col min="12" max="12" width="10.42578125" style="33" customWidth="1"/>
    <col min="13" max="13" width="1.5703125" style="33" customWidth="1"/>
    <col min="14" max="14" width="7.28515625" style="33" customWidth="1"/>
    <col min="15" max="15" width="1.7109375" style="33" customWidth="1"/>
    <col min="16" max="16" width="7.28515625" style="33" customWidth="1"/>
    <col min="17" max="17" width="1.5703125" style="33" customWidth="1"/>
    <col min="18" max="18" width="7.28515625" style="33" customWidth="1"/>
    <col min="19" max="19" width="1.7109375" style="33" customWidth="1"/>
    <col min="20" max="16384" width="11.42578125" style="33"/>
  </cols>
  <sheetData>
    <row r="1" spans="1:19" ht="27.75" customHeight="1" thickBot="1">
      <c r="B1" s="832" t="s">
        <v>423</v>
      </c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</row>
    <row r="2" spans="1:19" ht="18.75" customHeight="1" thickBot="1">
      <c r="B2" s="889"/>
      <c r="C2" s="890"/>
      <c r="D2" s="834" t="s">
        <v>21</v>
      </c>
      <c r="E2" s="834"/>
      <c r="F2" s="834"/>
      <c r="G2" s="834"/>
      <c r="H2" s="834"/>
      <c r="I2" s="834"/>
      <c r="J2" s="834"/>
      <c r="K2" s="840"/>
      <c r="L2" s="834" t="s">
        <v>20</v>
      </c>
      <c r="M2" s="834"/>
      <c r="N2" s="834"/>
      <c r="O2" s="834"/>
      <c r="P2" s="834"/>
      <c r="Q2" s="834"/>
      <c r="R2" s="834"/>
      <c r="S2" s="840"/>
    </row>
    <row r="3" spans="1:19" ht="17.25" customHeight="1">
      <c r="B3" s="891"/>
      <c r="C3" s="892"/>
      <c r="D3" s="866" t="s">
        <v>22</v>
      </c>
      <c r="E3" s="881"/>
      <c r="F3" s="884" t="s">
        <v>88</v>
      </c>
      <c r="G3" s="885"/>
      <c r="H3" s="885"/>
      <c r="I3" s="885"/>
      <c r="J3" s="885"/>
      <c r="K3" s="886"/>
      <c r="L3" s="846" t="s">
        <v>22</v>
      </c>
      <c r="M3" s="881"/>
      <c r="N3" s="884" t="s">
        <v>88</v>
      </c>
      <c r="O3" s="885"/>
      <c r="P3" s="885"/>
      <c r="Q3" s="885"/>
      <c r="R3" s="885"/>
      <c r="S3" s="886"/>
    </row>
    <row r="4" spans="1:19" ht="27.75" customHeight="1" thickBot="1">
      <c r="B4" s="853" t="s">
        <v>6</v>
      </c>
      <c r="C4" s="854"/>
      <c r="D4" s="882"/>
      <c r="E4" s="883"/>
      <c r="F4" s="882" t="s">
        <v>4</v>
      </c>
      <c r="G4" s="883"/>
      <c r="H4" s="887" t="s">
        <v>103</v>
      </c>
      <c r="I4" s="888"/>
      <c r="J4" s="456" t="s">
        <v>104</v>
      </c>
      <c r="K4" s="457"/>
      <c r="L4" s="853"/>
      <c r="M4" s="883"/>
      <c r="N4" s="887" t="s">
        <v>4</v>
      </c>
      <c r="O4" s="893"/>
      <c r="P4" s="887" t="s">
        <v>105</v>
      </c>
      <c r="Q4" s="893"/>
      <c r="R4" s="458" t="s">
        <v>106</v>
      </c>
      <c r="S4" s="314"/>
    </row>
    <row r="5" spans="1:19" ht="12.75" customHeight="1">
      <c r="A5" s="288">
        <v>23</v>
      </c>
      <c r="B5" s="859">
        <v>44849</v>
      </c>
      <c r="C5" s="860"/>
      <c r="D5" s="404">
        <v>5158</v>
      </c>
      <c r="E5" s="459">
        <v>0</v>
      </c>
      <c r="F5" s="404">
        <v>12403</v>
      </c>
      <c r="G5" s="460">
        <v>0</v>
      </c>
      <c r="H5" s="404" t="s">
        <v>269</v>
      </c>
      <c r="I5" s="461">
        <v>0</v>
      </c>
      <c r="J5" s="404">
        <v>770</v>
      </c>
      <c r="K5" s="462">
        <v>0</v>
      </c>
      <c r="L5" s="404" t="s">
        <v>269</v>
      </c>
      <c r="M5" s="459">
        <v>0</v>
      </c>
      <c r="N5" s="404" t="s">
        <v>269</v>
      </c>
      <c r="O5" s="459">
        <v>0</v>
      </c>
      <c r="P5" s="404" t="s">
        <v>269</v>
      </c>
      <c r="Q5" s="459">
        <v>0</v>
      </c>
      <c r="R5" s="404" t="s">
        <v>269</v>
      </c>
      <c r="S5" s="463">
        <v>0</v>
      </c>
    </row>
    <row r="6" spans="1:19" ht="12.75" customHeight="1">
      <c r="A6" s="288">
        <v>22</v>
      </c>
      <c r="B6" s="859">
        <v>44880</v>
      </c>
      <c r="C6" s="860"/>
      <c r="D6" s="404">
        <v>4482</v>
      </c>
      <c r="E6" s="460">
        <v>0</v>
      </c>
      <c r="F6" s="404">
        <v>14080</v>
      </c>
      <c r="G6" s="460">
        <v>0</v>
      </c>
      <c r="H6" s="404" t="s">
        <v>269</v>
      </c>
      <c r="I6" s="464">
        <v>0</v>
      </c>
      <c r="J6" s="404">
        <v>805</v>
      </c>
      <c r="K6" s="462">
        <v>0</v>
      </c>
      <c r="L6" s="404" t="s">
        <v>269</v>
      </c>
      <c r="M6" s="460">
        <v>0</v>
      </c>
      <c r="N6" s="404" t="s">
        <v>269</v>
      </c>
      <c r="O6" s="460">
        <v>0</v>
      </c>
      <c r="P6" s="404" t="s">
        <v>269</v>
      </c>
      <c r="Q6" s="460">
        <v>0</v>
      </c>
      <c r="R6" s="404" t="s">
        <v>269</v>
      </c>
      <c r="S6" s="463">
        <v>0</v>
      </c>
    </row>
    <row r="7" spans="1:19" ht="12.75" customHeight="1">
      <c r="A7" s="288">
        <v>21</v>
      </c>
      <c r="B7" s="859">
        <v>44910</v>
      </c>
      <c r="C7" s="860"/>
      <c r="D7" s="404">
        <v>5330</v>
      </c>
      <c r="E7" s="460">
        <v>0</v>
      </c>
      <c r="F7" s="404">
        <v>13850</v>
      </c>
      <c r="G7" s="460">
        <v>0</v>
      </c>
      <c r="H7" s="404" t="s">
        <v>269</v>
      </c>
      <c r="I7" s="464">
        <v>0</v>
      </c>
      <c r="J7" s="404">
        <v>875</v>
      </c>
      <c r="K7" s="462">
        <v>0</v>
      </c>
      <c r="L7" s="404" t="s">
        <v>269</v>
      </c>
      <c r="M7" s="460">
        <v>0</v>
      </c>
      <c r="N7" s="404" t="s">
        <v>269</v>
      </c>
      <c r="O7" s="460">
        <v>0</v>
      </c>
      <c r="P7" s="404" t="s">
        <v>269</v>
      </c>
      <c r="Q7" s="460">
        <v>0</v>
      </c>
      <c r="R7" s="404" t="s">
        <v>269</v>
      </c>
      <c r="S7" s="463">
        <v>0</v>
      </c>
    </row>
    <row r="8" spans="1:19" ht="12.75" customHeight="1">
      <c r="A8" s="288">
        <v>20</v>
      </c>
      <c r="B8" s="859">
        <v>44941</v>
      </c>
      <c r="C8" s="860"/>
      <c r="D8" s="404">
        <v>3734</v>
      </c>
      <c r="E8" s="460">
        <v>0</v>
      </c>
      <c r="F8" s="404">
        <v>11984</v>
      </c>
      <c r="G8" s="460">
        <v>0</v>
      </c>
      <c r="H8" s="404" t="s">
        <v>269</v>
      </c>
      <c r="I8" s="464">
        <v>0</v>
      </c>
      <c r="J8" s="404">
        <v>802</v>
      </c>
      <c r="K8" s="462">
        <v>0</v>
      </c>
      <c r="L8" s="404" t="s">
        <v>269</v>
      </c>
      <c r="M8" s="460">
        <v>0</v>
      </c>
      <c r="N8" s="404" t="s">
        <v>269</v>
      </c>
      <c r="O8" s="460">
        <v>0</v>
      </c>
      <c r="P8" s="404" t="s">
        <v>269</v>
      </c>
      <c r="Q8" s="460">
        <v>0</v>
      </c>
      <c r="R8" s="404" t="s">
        <v>269</v>
      </c>
      <c r="S8" s="463">
        <v>0</v>
      </c>
    </row>
    <row r="9" spans="1:19" ht="12.75" customHeight="1">
      <c r="A9" s="288">
        <v>19</v>
      </c>
      <c r="B9" s="859">
        <v>44972</v>
      </c>
      <c r="C9" s="860"/>
      <c r="D9" s="404">
        <v>3422</v>
      </c>
      <c r="E9" s="460">
        <v>0</v>
      </c>
      <c r="F9" s="404">
        <v>11319</v>
      </c>
      <c r="G9" s="460">
        <v>0</v>
      </c>
      <c r="H9" s="404" t="s">
        <v>269</v>
      </c>
      <c r="I9" s="464">
        <v>0</v>
      </c>
      <c r="J9" s="404">
        <v>560</v>
      </c>
      <c r="K9" s="462">
        <v>0</v>
      </c>
      <c r="L9" s="404" t="s">
        <v>269</v>
      </c>
      <c r="M9" s="460">
        <v>0</v>
      </c>
      <c r="N9" s="404" t="s">
        <v>269</v>
      </c>
      <c r="O9" s="460">
        <v>0</v>
      </c>
      <c r="P9" s="404" t="s">
        <v>269</v>
      </c>
      <c r="Q9" s="460">
        <v>0</v>
      </c>
      <c r="R9" s="404" t="s">
        <v>269</v>
      </c>
      <c r="S9" s="463">
        <v>0</v>
      </c>
    </row>
    <row r="10" spans="1:19" ht="12.75" customHeight="1">
      <c r="A10" s="288">
        <v>18</v>
      </c>
      <c r="B10" s="859">
        <v>45000</v>
      </c>
      <c r="C10" s="860"/>
      <c r="D10" s="404">
        <v>3981</v>
      </c>
      <c r="E10" s="460">
        <v>0</v>
      </c>
      <c r="F10" s="404">
        <v>12473</v>
      </c>
      <c r="G10" s="460">
        <v>0</v>
      </c>
      <c r="H10" s="404" t="s">
        <v>269</v>
      </c>
      <c r="I10" s="464">
        <v>0</v>
      </c>
      <c r="J10" s="404">
        <v>175</v>
      </c>
      <c r="K10" s="462">
        <v>0</v>
      </c>
      <c r="L10" s="404" t="s">
        <v>269</v>
      </c>
      <c r="M10" s="460">
        <v>0</v>
      </c>
      <c r="N10" s="404" t="s">
        <v>269</v>
      </c>
      <c r="O10" s="460">
        <v>0</v>
      </c>
      <c r="P10" s="404" t="s">
        <v>269</v>
      </c>
      <c r="Q10" s="460">
        <v>0</v>
      </c>
      <c r="R10" s="404" t="s">
        <v>269</v>
      </c>
      <c r="S10" s="463">
        <v>0</v>
      </c>
    </row>
    <row r="11" spans="1:19" ht="12.75" customHeight="1">
      <c r="A11" s="288">
        <v>17</v>
      </c>
      <c r="B11" s="859">
        <v>45031</v>
      </c>
      <c r="C11" s="860"/>
      <c r="D11" s="404">
        <v>5910</v>
      </c>
      <c r="E11" s="460">
        <v>0</v>
      </c>
      <c r="F11" s="404">
        <v>12870</v>
      </c>
      <c r="G11" s="460">
        <v>0</v>
      </c>
      <c r="H11" s="404" t="s">
        <v>269</v>
      </c>
      <c r="I11" s="464">
        <v>0</v>
      </c>
      <c r="J11" s="404">
        <v>70</v>
      </c>
      <c r="K11" s="462">
        <v>0</v>
      </c>
      <c r="L11" s="404" t="s">
        <v>269</v>
      </c>
      <c r="M11" s="460">
        <v>0</v>
      </c>
      <c r="N11" s="404" t="s">
        <v>269</v>
      </c>
      <c r="O11" s="460">
        <v>0</v>
      </c>
      <c r="P11" s="404" t="s">
        <v>269</v>
      </c>
      <c r="Q11" s="460">
        <v>0</v>
      </c>
      <c r="R11" s="404" t="s">
        <v>269</v>
      </c>
      <c r="S11" s="463">
        <v>0</v>
      </c>
    </row>
    <row r="12" spans="1:19" ht="12.75" customHeight="1">
      <c r="A12" s="288">
        <v>16</v>
      </c>
      <c r="B12" s="859">
        <v>45061</v>
      </c>
      <c r="C12" s="860"/>
      <c r="D12" s="404">
        <v>5040</v>
      </c>
      <c r="E12" s="460">
        <v>0</v>
      </c>
      <c r="F12" s="404">
        <v>14160</v>
      </c>
      <c r="G12" s="460">
        <v>0</v>
      </c>
      <c r="H12" s="404" t="s">
        <v>269</v>
      </c>
      <c r="I12" s="464">
        <v>0</v>
      </c>
      <c r="J12" s="404">
        <v>320</v>
      </c>
      <c r="K12" s="462">
        <v>0</v>
      </c>
      <c r="L12" s="404">
        <v>139</v>
      </c>
      <c r="M12" s="460">
        <v>0</v>
      </c>
      <c r="N12" s="404">
        <v>64.19</v>
      </c>
      <c r="O12" s="460">
        <v>0</v>
      </c>
      <c r="P12" s="404">
        <v>2.5</v>
      </c>
      <c r="Q12" s="460">
        <v>0</v>
      </c>
      <c r="R12" s="404">
        <v>8.44</v>
      </c>
      <c r="S12" s="463">
        <v>0</v>
      </c>
    </row>
    <row r="13" spans="1:19" ht="12.75" customHeight="1">
      <c r="A13" s="288">
        <v>15</v>
      </c>
      <c r="B13" s="859">
        <v>45092</v>
      </c>
      <c r="C13" s="860"/>
      <c r="D13" s="404">
        <v>7440</v>
      </c>
      <c r="E13" s="460">
        <v>0</v>
      </c>
      <c r="F13" s="404">
        <v>14220</v>
      </c>
      <c r="G13" s="460">
        <v>0</v>
      </c>
      <c r="H13" s="404" t="s">
        <v>269</v>
      </c>
      <c r="I13" s="464">
        <v>0</v>
      </c>
      <c r="J13" s="404">
        <v>140</v>
      </c>
      <c r="K13" s="462">
        <v>0</v>
      </c>
      <c r="L13" s="404">
        <v>4632</v>
      </c>
      <c r="M13" s="460">
        <v>0</v>
      </c>
      <c r="N13" s="404">
        <v>280.64999999999998</v>
      </c>
      <c r="O13" s="460">
        <v>0</v>
      </c>
      <c r="P13" s="404">
        <v>4.9400000000000004</v>
      </c>
      <c r="Q13" s="460">
        <v>0</v>
      </c>
      <c r="R13" s="404">
        <v>41.42</v>
      </c>
      <c r="S13" s="463">
        <v>0</v>
      </c>
    </row>
    <row r="14" spans="1:19" ht="12.75" customHeight="1">
      <c r="A14" s="288">
        <v>14</v>
      </c>
      <c r="B14" s="859">
        <v>45122</v>
      </c>
      <c r="C14" s="860"/>
      <c r="D14" s="404">
        <v>5421</v>
      </c>
      <c r="E14" s="460">
        <v>0</v>
      </c>
      <c r="F14" s="404">
        <v>12703</v>
      </c>
      <c r="G14" s="460">
        <v>0</v>
      </c>
      <c r="H14" s="404" t="s">
        <v>269</v>
      </c>
      <c r="I14" s="464">
        <v>0</v>
      </c>
      <c r="J14" s="404" t="s">
        <v>269</v>
      </c>
      <c r="K14" s="462">
        <v>0</v>
      </c>
      <c r="L14" s="404">
        <v>8945</v>
      </c>
      <c r="M14" s="460">
        <v>0</v>
      </c>
      <c r="N14" s="404">
        <v>337.24</v>
      </c>
      <c r="O14" s="460">
        <v>0</v>
      </c>
      <c r="P14" s="404">
        <v>5.4</v>
      </c>
      <c r="Q14" s="460">
        <v>0</v>
      </c>
      <c r="R14" s="404">
        <v>114.21</v>
      </c>
      <c r="S14" s="463">
        <v>0</v>
      </c>
    </row>
    <row r="15" spans="1:19" ht="12.75" customHeight="1">
      <c r="A15" s="288">
        <v>13</v>
      </c>
      <c r="B15" s="859">
        <v>45153</v>
      </c>
      <c r="C15" s="860"/>
      <c r="D15" s="404">
        <v>6734</v>
      </c>
      <c r="E15" s="460">
        <v>0</v>
      </c>
      <c r="F15" s="404">
        <v>13673</v>
      </c>
      <c r="G15" s="460">
        <v>0</v>
      </c>
      <c r="H15" s="404" t="s">
        <v>269</v>
      </c>
      <c r="I15" s="464">
        <v>0</v>
      </c>
      <c r="J15" s="404" t="s">
        <v>269</v>
      </c>
      <c r="K15" s="462">
        <v>0</v>
      </c>
      <c r="L15" s="404">
        <v>11192</v>
      </c>
      <c r="M15" s="460">
        <v>0</v>
      </c>
      <c r="N15" s="404">
        <v>401.37</v>
      </c>
      <c r="O15" s="460">
        <v>0</v>
      </c>
      <c r="P15" s="404">
        <v>21.44</v>
      </c>
      <c r="Q15" s="460">
        <v>0</v>
      </c>
      <c r="R15" s="404">
        <v>151.26</v>
      </c>
      <c r="S15" s="463">
        <v>0</v>
      </c>
    </row>
    <row r="16" spans="1:19" ht="12.75" customHeight="1">
      <c r="A16" s="288">
        <v>12</v>
      </c>
      <c r="B16" s="859">
        <v>45184</v>
      </c>
      <c r="C16" s="860"/>
      <c r="D16" s="404">
        <v>5160</v>
      </c>
      <c r="E16" s="460">
        <v>0</v>
      </c>
      <c r="F16" s="404">
        <v>15802</v>
      </c>
      <c r="G16" s="460">
        <v>0</v>
      </c>
      <c r="H16" s="404" t="s">
        <v>269</v>
      </c>
      <c r="I16" s="464">
        <v>0</v>
      </c>
      <c r="J16" s="404" t="s">
        <v>269</v>
      </c>
      <c r="K16" s="462">
        <v>0</v>
      </c>
      <c r="L16" s="404">
        <v>4373</v>
      </c>
      <c r="M16" s="460">
        <v>0</v>
      </c>
      <c r="N16" s="404">
        <v>283.09999999999997</v>
      </c>
      <c r="O16" s="460">
        <v>0</v>
      </c>
      <c r="P16" s="404">
        <v>7.18</v>
      </c>
      <c r="Q16" s="460">
        <v>0</v>
      </c>
      <c r="R16" s="404">
        <v>73.599999999999994</v>
      </c>
      <c r="S16" s="463">
        <v>0</v>
      </c>
    </row>
    <row r="17" spans="1:19" ht="12.75" customHeight="1">
      <c r="A17" s="288">
        <v>11</v>
      </c>
      <c r="B17" s="859">
        <v>45214</v>
      </c>
      <c r="C17" s="860"/>
      <c r="D17" s="404">
        <v>4550</v>
      </c>
      <c r="E17" s="460">
        <v>0</v>
      </c>
      <c r="F17" s="404">
        <v>14800</v>
      </c>
      <c r="G17" s="460">
        <v>0</v>
      </c>
      <c r="H17" s="404" t="s">
        <v>269</v>
      </c>
      <c r="I17" s="464">
        <v>0</v>
      </c>
      <c r="J17" s="404" t="s">
        <v>269</v>
      </c>
      <c r="K17" s="462">
        <v>0</v>
      </c>
      <c r="L17" s="404">
        <v>3207</v>
      </c>
      <c r="M17" s="460">
        <v>0</v>
      </c>
      <c r="N17" s="404">
        <v>408.47</v>
      </c>
      <c r="O17" s="460">
        <v>0</v>
      </c>
      <c r="P17" s="404">
        <v>13.75</v>
      </c>
      <c r="Q17" s="460">
        <v>0</v>
      </c>
      <c r="R17" s="404">
        <v>131.68</v>
      </c>
      <c r="S17" s="463">
        <v>0</v>
      </c>
    </row>
    <row r="18" spans="1:19" ht="12.75" customHeight="1">
      <c r="A18" s="288">
        <v>10</v>
      </c>
      <c r="B18" s="859">
        <v>45245</v>
      </c>
      <c r="C18" s="860"/>
      <c r="D18" s="404">
        <v>5644</v>
      </c>
      <c r="E18" s="460">
        <v>0</v>
      </c>
      <c r="F18" s="404">
        <v>14837</v>
      </c>
      <c r="G18" s="460">
        <v>0</v>
      </c>
      <c r="H18" s="404" t="s">
        <v>269</v>
      </c>
      <c r="I18" s="464">
        <v>0</v>
      </c>
      <c r="J18" s="404" t="s">
        <v>269</v>
      </c>
      <c r="K18" s="462">
        <v>0</v>
      </c>
      <c r="L18" s="404">
        <v>5264</v>
      </c>
      <c r="M18" s="460">
        <v>0</v>
      </c>
      <c r="N18" s="404">
        <v>296.33000000000004</v>
      </c>
      <c r="O18" s="460">
        <v>0</v>
      </c>
      <c r="P18" s="404">
        <v>17</v>
      </c>
      <c r="Q18" s="460">
        <v>0</v>
      </c>
      <c r="R18" s="404">
        <v>232</v>
      </c>
      <c r="S18" s="463">
        <v>0</v>
      </c>
    </row>
    <row r="19" spans="1:19" ht="12.75" customHeight="1">
      <c r="A19" s="288">
        <v>9</v>
      </c>
      <c r="B19" s="859">
        <v>45275</v>
      </c>
      <c r="C19" s="860"/>
      <c r="D19" s="404">
        <v>7584</v>
      </c>
      <c r="E19" s="460">
        <v>0</v>
      </c>
      <c r="F19" s="404">
        <v>15273</v>
      </c>
      <c r="G19" s="460">
        <v>0</v>
      </c>
      <c r="H19" s="404" t="s">
        <v>269</v>
      </c>
      <c r="I19" s="464">
        <v>0</v>
      </c>
      <c r="J19" s="404" t="s">
        <v>269</v>
      </c>
      <c r="K19" s="462">
        <v>0</v>
      </c>
      <c r="L19" s="404">
        <v>6161</v>
      </c>
      <c r="M19" s="460">
        <v>0</v>
      </c>
      <c r="N19" s="404">
        <v>777.59</v>
      </c>
      <c r="O19" s="460">
        <v>0</v>
      </c>
      <c r="P19" s="404">
        <v>8</v>
      </c>
      <c r="Q19" s="460">
        <v>0</v>
      </c>
      <c r="R19" s="404">
        <v>311</v>
      </c>
      <c r="S19" s="463">
        <v>0</v>
      </c>
    </row>
    <row r="20" spans="1:19" ht="12.75" customHeight="1">
      <c r="A20" s="288">
        <v>8</v>
      </c>
      <c r="B20" s="859">
        <v>45306</v>
      </c>
      <c r="C20" s="860"/>
      <c r="D20" s="404">
        <v>5702</v>
      </c>
      <c r="E20" s="460">
        <v>0</v>
      </c>
      <c r="F20" s="404">
        <v>15051</v>
      </c>
      <c r="G20" s="460">
        <v>0</v>
      </c>
      <c r="H20" s="404" t="s">
        <v>269</v>
      </c>
      <c r="I20" s="464">
        <v>0</v>
      </c>
      <c r="J20" s="404" t="s">
        <v>269</v>
      </c>
      <c r="K20" s="462">
        <v>0</v>
      </c>
      <c r="L20" s="404">
        <v>3289</v>
      </c>
      <c r="M20" s="460">
        <v>0</v>
      </c>
      <c r="N20" s="404">
        <v>380.52000000000004</v>
      </c>
      <c r="O20" s="460">
        <v>0</v>
      </c>
      <c r="P20" s="404">
        <v>7.16</v>
      </c>
      <c r="Q20" s="460">
        <v>0</v>
      </c>
      <c r="R20" s="404">
        <v>135.21</v>
      </c>
      <c r="S20" s="463">
        <v>0</v>
      </c>
    </row>
    <row r="21" spans="1:19" ht="12.75" customHeight="1">
      <c r="A21" s="288">
        <v>7</v>
      </c>
      <c r="B21" s="859">
        <v>45337</v>
      </c>
      <c r="C21" s="860"/>
      <c r="D21" s="404">
        <v>5789</v>
      </c>
      <c r="E21" s="460">
        <v>0</v>
      </c>
      <c r="F21" s="404">
        <v>10228</v>
      </c>
      <c r="G21" s="460">
        <v>0</v>
      </c>
      <c r="H21" s="404" t="s">
        <v>269</v>
      </c>
      <c r="I21" s="464">
        <v>0</v>
      </c>
      <c r="J21" s="404" t="s">
        <v>269</v>
      </c>
      <c r="K21" s="462">
        <v>0</v>
      </c>
      <c r="L21" s="404" t="s">
        <v>269</v>
      </c>
      <c r="M21" s="460">
        <v>0</v>
      </c>
      <c r="N21" s="404" t="s">
        <v>269</v>
      </c>
      <c r="O21" s="460">
        <v>0</v>
      </c>
      <c r="P21" s="404" t="s">
        <v>269</v>
      </c>
      <c r="Q21" s="460">
        <v>0</v>
      </c>
      <c r="R21" s="404" t="s">
        <v>269</v>
      </c>
      <c r="S21" s="463">
        <v>0</v>
      </c>
    </row>
    <row r="22" spans="1:19" ht="12.75" customHeight="1">
      <c r="A22" s="288">
        <v>6</v>
      </c>
      <c r="B22" s="859">
        <v>45366</v>
      </c>
      <c r="C22" s="860"/>
      <c r="D22" s="404">
        <v>8325</v>
      </c>
      <c r="E22" s="460">
        <v>0</v>
      </c>
      <c r="F22" s="404">
        <v>10941.005000000001</v>
      </c>
      <c r="G22" s="460">
        <v>0</v>
      </c>
      <c r="H22" s="404" t="s">
        <v>269</v>
      </c>
      <c r="I22" s="464">
        <v>0</v>
      </c>
      <c r="J22" s="404" t="s">
        <v>269</v>
      </c>
      <c r="K22" s="462">
        <v>0</v>
      </c>
      <c r="L22" s="404" t="s">
        <v>269</v>
      </c>
      <c r="M22" s="460">
        <v>0</v>
      </c>
      <c r="N22" s="404" t="s">
        <v>269</v>
      </c>
      <c r="O22" s="460">
        <v>0</v>
      </c>
      <c r="P22" s="404" t="s">
        <v>269</v>
      </c>
      <c r="Q22" s="460">
        <v>0</v>
      </c>
      <c r="R22" s="404" t="s">
        <v>269</v>
      </c>
      <c r="S22" s="463">
        <v>0</v>
      </c>
    </row>
    <row r="23" spans="1:19" ht="12.75" customHeight="1">
      <c r="A23" s="288">
        <v>5</v>
      </c>
      <c r="B23" s="859">
        <v>45397</v>
      </c>
      <c r="C23" s="860"/>
      <c r="D23" s="404">
        <v>8170</v>
      </c>
      <c r="E23" s="460">
        <v>0</v>
      </c>
      <c r="F23" s="404">
        <v>12694.949000000001</v>
      </c>
      <c r="G23" s="460">
        <v>0</v>
      </c>
      <c r="H23" s="404" t="s">
        <v>269</v>
      </c>
      <c r="I23" s="464">
        <v>0</v>
      </c>
      <c r="J23" s="404" t="s">
        <v>269</v>
      </c>
      <c r="K23" s="462">
        <v>0</v>
      </c>
      <c r="L23" s="404">
        <v>2345</v>
      </c>
      <c r="M23" s="460">
        <v>0</v>
      </c>
      <c r="N23" s="404">
        <v>461.32</v>
      </c>
      <c r="O23" s="460">
        <v>0</v>
      </c>
      <c r="P23" s="404">
        <v>129.63999999999999</v>
      </c>
      <c r="Q23" s="460">
        <v>0</v>
      </c>
      <c r="R23" s="404">
        <v>99.04</v>
      </c>
      <c r="S23" s="463">
        <v>0</v>
      </c>
    </row>
    <row r="24" spans="1:19" ht="12.75" customHeight="1">
      <c r="A24" s="288">
        <v>4</v>
      </c>
      <c r="B24" s="859">
        <v>45427</v>
      </c>
      <c r="C24" s="860"/>
      <c r="D24" s="404">
        <v>7082</v>
      </c>
      <c r="E24" s="460">
        <v>0</v>
      </c>
      <c r="F24" s="404">
        <v>13481.124</v>
      </c>
      <c r="G24" s="460">
        <v>0</v>
      </c>
      <c r="H24" s="404" t="s">
        <v>269</v>
      </c>
      <c r="I24" s="464">
        <v>0</v>
      </c>
      <c r="J24" s="404" t="s">
        <v>269</v>
      </c>
      <c r="K24" s="462">
        <v>0</v>
      </c>
      <c r="L24" s="404">
        <v>2160</v>
      </c>
      <c r="M24" s="460">
        <v>0</v>
      </c>
      <c r="N24" s="404">
        <v>449.04999999999995</v>
      </c>
      <c r="O24" s="460">
        <v>0</v>
      </c>
      <c r="P24" s="404">
        <v>8.81</v>
      </c>
      <c r="Q24" s="460">
        <v>0</v>
      </c>
      <c r="R24" s="404">
        <v>320.77</v>
      </c>
      <c r="S24" s="463">
        <v>0</v>
      </c>
    </row>
    <row r="25" spans="1:19" ht="12.75" customHeight="1">
      <c r="A25" s="288">
        <v>3</v>
      </c>
      <c r="B25" s="859">
        <v>45458</v>
      </c>
      <c r="C25" s="860"/>
      <c r="D25" s="404">
        <v>6855</v>
      </c>
      <c r="E25" s="460">
        <v>0</v>
      </c>
      <c r="F25" s="404">
        <v>11873.495000000003</v>
      </c>
      <c r="G25" s="460">
        <v>0</v>
      </c>
      <c r="H25" s="404" t="s">
        <v>269</v>
      </c>
      <c r="I25" s="464">
        <v>0</v>
      </c>
      <c r="J25" s="404" t="s">
        <v>269</v>
      </c>
      <c r="K25" s="462">
        <v>0</v>
      </c>
      <c r="L25" s="404">
        <v>3422</v>
      </c>
      <c r="M25" s="460">
        <v>0</v>
      </c>
      <c r="N25" s="404">
        <v>566.30999999999995</v>
      </c>
      <c r="O25" s="460">
        <v>0</v>
      </c>
      <c r="P25" s="404">
        <v>5.34</v>
      </c>
      <c r="Q25" s="460">
        <v>0</v>
      </c>
      <c r="R25" s="404">
        <v>284.95</v>
      </c>
      <c r="S25" s="463">
        <v>0</v>
      </c>
    </row>
    <row r="26" spans="1:19" ht="12.75" customHeight="1">
      <c r="A26" s="288">
        <v>2</v>
      </c>
      <c r="B26" s="859">
        <v>45488</v>
      </c>
      <c r="C26" s="860"/>
      <c r="D26" s="404">
        <v>8577</v>
      </c>
      <c r="E26" s="460">
        <v>0</v>
      </c>
      <c r="F26" s="404">
        <v>14292.264000000003</v>
      </c>
      <c r="G26" s="460">
        <v>0</v>
      </c>
      <c r="H26" s="404" t="s">
        <v>269</v>
      </c>
      <c r="I26" s="464">
        <v>0</v>
      </c>
      <c r="J26" s="404" t="s">
        <v>269</v>
      </c>
      <c r="K26" s="462">
        <v>0</v>
      </c>
      <c r="L26" s="404">
        <v>4167</v>
      </c>
      <c r="M26" s="460">
        <v>0</v>
      </c>
      <c r="N26" s="404">
        <v>633.84999999999991</v>
      </c>
      <c r="O26" s="460">
        <v>0</v>
      </c>
      <c r="P26" s="404">
        <v>16.03</v>
      </c>
      <c r="Q26" s="460">
        <v>0</v>
      </c>
      <c r="R26" s="404">
        <v>277.27</v>
      </c>
      <c r="S26" s="463">
        <v>0</v>
      </c>
    </row>
    <row r="27" spans="1:19" ht="12.75" customHeight="1">
      <c r="A27" s="288">
        <v>1</v>
      </c>
      <c r="B27" s="859">
        <v>45519</v>
      </c>
      <c r="C27" s="860"/>
      <c r="D27" s="404">
        <v>10970</v>
      </c>
      <c r="E27" s="460">
        <v>0</v>
      </c>
      <c r="F27" s="404">
        <v>14413.955999999996</v>
      </c>
      <c r="G27" s="460">
        <v>0</v>
      </c>
      <c r="H27" s="404" t="s">
        <v>269</v>
      </c>
      <c r="I27" s="464">
        <v>0</v>
      </c>
      <c r="J27" s="404" t="s">
        <v>269</v>
      </c>
      <c r="K27" s="462">
        <v>0</v>
      </c>
      <c r="L27" s="404">
        <v>5248</v>
      </c>
      <c r="M27" s="460">
        <v>0</v>
      </c>
      <c r="N27" s="404">
        <v>466.48</v>
      </c>
      <c r="O27" s="460">
        <v>0</v>
      </c>
      <c r="P27" s="404">
        <v>35.72</v>
      </c>
      <c r="Q27" s="460">
        <v>0</v>
      </c>
      <c r="R27" s="404">
        <v>200.7</v>
      </c>
      <c r="S27" s="463">
        <v>0</v>
      </c>
    </row>
    <row r="28" spans="1:19" ht="12.75" customHeight="1">
      <c r="A28" s="288">
        <v>0</v>
      </c>
      <c r="B28" s="859">
        <v>45550</v>
      </c>
      <c r="C28" s="860"/>
      <c r="D28" s="404">
        <v>7429</v>
      </c>
      <c r="E28" s="460">
        <v>0</v>
      </c>
      <c r="F28" s="404">
        <v>16435.029000000002</v>
      </c>
      <c r="G28" s="460">
        <v>0</v>
      </c>
      <c r="H28" s="404" t="s">
        <v>269</v>
      </c>
      <c r="I28" s="464">
        <v>0</v>
      </c>
      <c r="J28" s="404" t="s">
        <v>269</v>
      </c>
      <c r="K28" s="462">
        <v>0</v>
      </c>
      <c r="L28" s="404">
        <v>1405</v>
      </c>
      <c r="M28" s="460">
        <v>0</v>
      </c>
      <c r="N28" s="404">
        <v>504.43</v>
      </c>
      <c r="O28" s="460">
        <v>0</v>
      </c>
      <c r="P28" s="404">
        <v>15.17</v>
      </c>
      <c r="Q28" s="460">
        <v>0</v>
      </c>
      <c r="R28" s="404">
        <v>165.26</v>
      </c>
      <c r="S28" s="463">
        <v>0</v>
      </c>
    </row>
    <row r="29" spans="1:19" ht="12.75" customHeight="1">
      <c r="B29" s="382"/>
      <c r="C29" s="344"/>
      <c r="D29" s="401"/>
      <c r="E29" s="465"/>
      <c r="F29" s="401"/>
      <c r="G29" s="465"/>
      <c r="H29" s="442"/>
      <c r="I29" s="404"/>
      <c r="J29" s="401"/>
      <c r="K29" s="466"/>
      <c r="L29" s="401"/>
      <c r="M29" s="465"/>
      <c r="N29" s="401"/>
      <c r="O29" s="410"/>
      <c r="P29" s="439"/>
      <c r="Q29" s="412"/>
      <c r="S29" s="452"/>
    </row>
    <row r="30" spans="1:19" ht="12.75" customHeight="1">
      <c r="A30" s="288">
        <v>2023</v>
      </c>
      <c r="B30" s="861" t="s">
        <v>546</v>
      </c>
      <c r="C30" s="862"/>
      <c r="D30" s="418">
        <v>68899</v>
      </c>
      <c r="E30" s="467"/>
      <c r="F30" s="418">
        <v>119410.82199999999</v>
      </c>
      <c r="G30" s="467"/>
      <c r="H30" s="418">
        <v>0</v>
      </c>
      <c r="I30" s="468"/>
      <c r="J30" s="418">
        <v>0</v>
      </c>
      <c r="K30" s="469"/>
      <c r="L30" s="418">
        <v>22036</v>
      </c>
      <c r="M30" s="467"/>
      <c r="N30" s="418">
        <v>3461.9599999999996</v>
      </c>
      <c r="O30" s="470"/>
      <c r="P30" s="418">
        <v>217.86999999999998</v>
      </c>
      <c r="Q30" s="412"/>
      <c r="R30" s="418">
        <v>1483.2</v>
      </c>
      <c r="S30" s="452"/>
    </row>
    <row r="31" spans="1:19" ht="12.75" customHeight="1">
      <c r="A31" s="288">
        <v>2022</v>
      </c>
      <c r="B31" s="861" t="s">
        <v>547</v>
      </c>
      <c r="C31" s="862"/>
      <c r="D31" s="418">
        <v>46842</v>
      </c>
      <c r="E31" s="467"/>
      <c r="F31" s="418">
        <v>119204</v>
      </c>
      <c r="G31" s="467"/>
      <c r="H31" s="418">
        <v>0</v>
      </c>
      <c r="I31" s="468"/>
      <c r="J31" s="418">
        <v>2067</v>
      </c>
      <c r="K31" s="469"/>
      <c r="L31" s="418">
        <v>29281</v>
      </c>
      <c r="M31" s="467"/>
      <c r="N31" s="418">
        <v>1366.5499999999997</v>
      </c>
      <c r="O31" s="471"/>
      <c r="P31" s="418">
        <v>41.46</v>
      </c>
      <c r="Q31" s="412"/>
      <c r="R31" s="418">
        <v>388.92999999999995</v>
      </c>
      <c r="S31" s="452"/>
    </row>
    <row r="32" spans="1:19" ht="12.75" customHeight="1" thickBot="1">
      <c r="B32" s="737" t="s">
        <v>5</v>
      </c>
      <c r="C32" s="390" t="s">
        <v>473</v>
      </c>
      <c r="D32" s="472">
        <v>0.47088083344007514</v>
      </c>
      <c r="E32" s="473"/>
      <c r="F32" s="474">
        <v>1.7350256702794997E-3</v>
      </c>
      <c r="G32" s="473"/>
      <c r="H32" s="472" t="s">
        <v>285</v>
      </c>
      <c r="I32" s="475"/>
      <c r="J32" s="472">
        <v>-1</v>
      </c>
      <c r="K32" s="476"/>
      <c r="L32" s="474">
        <v>-0.24743007410949081</v>
      </c>
      <c r="M32" s="473"/>
      <c r="N32" s="474">
        <v>1.5333577256595077</v>
      </c>
      <c r="O32" s="473"/>
      <c r="P32" s="474">
        <v>4.2549445248432214</v>
      </c>
      <c r="Q32" s="434"/>
      <c r="R32" s="474">
        <v>2.8135397115162117</v>
      </c>
      <c r="S32" s="314"/>
    </row>
    <row r="33" spans="2:13" ht="12.75" customHeight="1">
      <c r="B33" s="315" t="s">
        <v>406</v>
      </c>
      <c r="H33" s="316"/>
      <c r="M33" s="316" t="s">
        <v>288</v>
      </c>
    </row>
    <row r="34" spans="2:13" ht="12.75" customHeight="1">
      <c r="B34" s="315"/>
      <c r="H34" s="316"/>
      <c r="M34" s="316"/>
    </row>
  </sheetData>
  <mergeCells count="39">
    <mergeCell ref="B14:C14"/>
    <mergeCell ref="B13:C13"/>
    <mergeCell ref="B15:C15"/>
    <mergeCell ref="B30:C30"/>
    <mergeCell ref="B21:C21"/>
    <mergeCell ref="B22:C22"/>
    <mergeCell ref="B23:C23"/>
    <mergeCell ref="B16:C16"/>
    <mergeCell ref="B25:C25"/>
    <mergeCell ref="B26:C26"/>
    <mergeCell ref="B17:C17"/>
    <mergeCell ref="B19:C19"/>
    <mergeCell ref="B24:C24"/>
    <mergeCell ref="B11:C11"/>
    <mergeCell ref="B31:C31"/>
    <mergeCell ref="B27:C27"/>
    <mergeCell ref="B28:C28"/>
    <mergeCell ref="P4:Q4"/>
    <mergeCell ref="N4:O4"/>
    <mergeCell ref="B20:C20"/>
    <mergeCell ref="B4:C4"/>
    <mergeCell ref="B18:C18"/>
    <mergeCell ref="B5:C5"/>
    <mergeCell ref="B6:C6"/>
    <mergeCell ref="B7:C7"/>
    <mergeCell ref="B8:C8"/>
    <mergeCell ref="B9:C9"/>
    <mergeCell ref="B10:C10"/>
    <mergeCell ref="B12:C12"/>
    <mergeCell ref="B1:S1"/>
    <mergeCell ref="L2:S2"/>
    <mergeCell ref="D3:E4"/>
    <mergeCell ref="L3:M4"/>
    <mergeCell ref="N3:S3"/>
    <mergeCell ref="F3:K3"/>
    <mergeCell ref="F4:G4"/>
    <mergeCell ref="H4:I4"/>
    <mergeCell ref="D2:K2"/>
    <mergeCell ref="B2:C3"/>
  </mergeCells>
  <conditionalFormatting sqref="F32 J32 L32 N32 P32 R32 D32 H32">
    <cfRule type="cellIs" dxfId="12" priority="9" operator="lessThan">
      <formula>0</formula>
    </cfRule>
  </conditionalFormatting>
  <conditionalFormatting sqref="L32 N32 P32 R32">
    <cfRule type="cellIs" dxfId="11" priority="1" operator="lessThan">
      <formula>0</formula>
    </cfRule>
  </conditionalFormatting>
  <printOptions horizontalCentered="1" verticalCentered="1"/>
  <pageMargins left="0" right="0" top="0.98425196850393704" bottom="0.39370078740157483" header="0" footer="0"/>
  <pageSetup paperSize="9" scale="75" firstPageNumber="18" orientation="portrait" useFirstPageNumber="1" r:id="rId1"/>
  <headerFooter>
    <oddHeader>&amp;L&amp;G&amp;R&amp;G</oddHeader>
    <oddFooter xml:space="preserve">&amp;C&amp;"Arial Black,Normal"&amp;12 &amp;K03+00027&amp;R&amp;"Arial Black,Gras"&amp;14&amp;K03+000Janvier 2024 | N°53&amp;G           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>
    <tabColor rgb="FF00B0F0"/>
  </sheetPr>
  <dimension ref="A1:S36"/>
  <sheetViews>
    <sheetView topLeftCell="A13" zoomScale="80" zoomScaleNormal="80" zoomScalePageLayoutView="80" workbookViewId="0">
      <selection activeCell="I21" sqref="I21"/>
    </sheetView>
  </sheetViews>
  <sheetFormatPr baseColWidth="10" defaultColWidth="11.42578125" defaultRowHeight="12.75" customHeight="1"/>
  <cols>
    <col min="1" max="1" width="4.7109375" style="288" customWidth="1"/>
    <col min="2" max="2" width="10.42578125" style="33" customWidth="1"/>
    <col min="3" max="3" width="8.7109375" style="33" customWidth="1"/>
    <col min="4" max="4" width="9.28515625" style="33" customWidth="1"/>
    <col min="5" max="5" width="1.7109375" style="33" customWidth="1"/>
    <col min="6" max="6" width="8.7109375" style="33" customWidth="1"/>
    <col min="7" max="7" width="2.42578125" style="33" customWidth="1"/>
    <col min="8" max="8" width="8.5703125" style="33" customWidth="1"/>
    <col min="9" max="9" width="3.42578125" style="33" customWidth="1"/>
    <col min="10" max="10" width="9.28515625" style="33" customWidth="1"/>
    <col min="11" max="11" width="3.28515625" style="33" customWidth="1"/>
    <col min="12" max="12" width="8.7109375" style="33" customWidth="1"/>
    <col min="13" max="13" width="2.28515625" style="33" customWidth="1"/>
    <col min="14" max="14" width="9" style="33" customWidth="1"/>
    <col min="15" max="15" width="2.42578125" style="33" customWidth="1"/>
    <col min="16" max="16" width="8.28515625" style="33" customWidth="1"/>
    <col min="17" max="17" width="2.7109375" style="33" customWidth="1"/>
    <col min="18" max="18" width="9.42578125" style="33" customWidth="1"/>
    <col min="19" max="19" width="1.7109375" style="33" customWidth="1"/>
    <col min="20" max="16384" width="11.42578125" style="33"/>
  </cols>
  <sheetData>
    <row r="1" spans="1:19" ht="23.1" customHeight="1" thickBot="1">
      <c r="B1" s="832" t="s">
        <v>424</v>
      </c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</row>
    <row r="2" spans="1:19" ht="30.75" customHeight="1">
      <c r="B2" s="891"/>
      <c r="C2" s="892"/>
      <c r="D2" s="898" t="s">
        <v>129</v>
      </c>
      <c r="E2" s="899"/>
      <c r="F2" s="899"/>
      <c r="G2" s="900"/>
      <c r="H2" s="899" t="s">
        <v>130</v>
      </c>
      <c r="I2" s="899"/>
      <c r="J2" s="899"/>
      <c r="K2" s="900"/>
      <c r="L2" s="899" t="s">
        <v>131</v>
      </c>
      <c r="M2" s="899"/>
      <c r="N2" s="899"/>
      <c r="O2" s="900"/>
      <c r="P2" s="898" t="s">
        <v>132</v>
      </c>
      <c r="Q2" s="899"/>
      <c r="R2" s="899"/>
      <c r="S2" s="900"/>
    </row>
    <row r="3" spans="1:19" ht="23.25" customHeight="1" thickBot="1">
      <c r="B3" s="853" t="s">
        <v>6</v>
      </c>
      <c r="C3" s="854"/>
      <c r="D3" s="896" t="s">
        <v>114</v>
      </c>
      <c r="E3" s="897"/>
      <c r="F3" s="894" t="s">
        <v>115</v>
      </c>
      <c r="G3" s="895"/>
      <c r="H3" s="896" t="s">
        <v>114</v>
      </c>
      <c r="I3" s="897"/>
      <c r="J3" s="894" t="s">
        <v>115</v>
      </c>
      <c r="K3" s="895"/>
      <c r="L3" s="896" t="s">
        <v>114</v>
      </c>
      <c r="M3" s="897"/>
      <c r="N3" s="894" t="s">
        <v>115</v>
      </c>
      <c r="O3" s="895"/>
      <c r="P3" s="896" t="s">
        <v>114</v>
      </c>
      <c r="Q3" s="897"/>
      <c r="R3" s="894" t="s">
        <v>115</v>
      </c>
      <c r="S3" s="895"/>
    </row>
    <row r="4" spans="1:19" ht="19.5" customHeight="1">
      <c r="A4" s="288">
        <v>23</v>
      </c>
      <c r="B4" s="859">
        <v>44515</v>
      </c>
      <c r="C4" s="860"/>
      <c r="D4" s="401">
        <v>533.19890000000009</v>
      </c>
      <c r="E4" s="477">
        <v>0</v>
      </c>
      <c r="F4" s="401">
        <v>342.53300000000002</v>
      </c>
      <c r="G4" s="478">
        <v>0</v>
      </c>
      <c r="H4" s="401">
        <v>22.338000000000001</v>
      </c>
      <c r="I4" s="477">
        <v>0</v>
      </c>
      <c r="J4" s="401">
        <v>25.745999999999999</v>
      </c>
      <c r="K4" s="478">
        <v>0</v>
      </c>
      <c r="L4" s="404">
        <v>348.86200000000002</v>
      </c>
      <c r="M4" s="477">
        <v>0</v>
      </c>
      <c r="N4" s="404">
        <v>249.001</v>
      </c>
      <c r="O4" s="478">
        <v>0</v>
      </c>
      <c r="P4" s="404">
        <v>161.99889999999999</v>
      </c>
      <c r="Q4" s="477">
        <v>0</v>
      </c>
      <c r="R4" s="404">
        <v>67.786000000000001</v>
      </c>
      <c r="S4" s="479">
        <v>0</v>
      </c>
    </row>
    <row r="5" spans="1:19" ht="19.5" customHeight="1">
      <c r="A5" s="288">
        <v>22</v>
      </c>
      <c r="B5" s="859">
        <v>44545</v>
      </c>
      <c r="C5" s="860"/>
      <c r="D5" s="401">
        <v>592.44200000000001</v>
      </c>
      <c r="E5" s="477">
        <v>0</v>
      </c>
      <c r="F5" s="401">
        <v>428.24100000000004</v>
      </c>
      <c r="G5" s="478">
        <v>0</v>
      </c>
      <c r="H5" s="401">
        <v>28.274999999999999</v>
      </c>
      <c r="I5" s="477">
        <v>0</v>
      </c>
      <c r="J5" s="401">
        <v>31.623000000000001</v>
      </c>
      <c r="K5" s="478">
        <v>0</v>
      </c>
      <c r="L5" s="404">
        <v>264.21199999999999</v>
      </c>
      <c r="M5" s="477">
        <v>0</v>
      </c>
      <c r="N5" s="404">
        <v>227.20500000000001</v>
      </c>
      <c r="O5" s="478">
        <v>0</v>
      </c>
      <c r="P5" s="404">
        <v>299.95499999999998</v>
      </c>
      <c r="Q5" s="477">
        <v>0</v>
      </c>
      <c r="R5" s="404">
        <v>169.41300000000001</v>
      </c>
      <c r="S5" s="478">
        <v>0</v>
      </c>
    </row>
    <row r="6" spans="1:19" ht="19.5" customHeight="1">
      <c r="A6" s="288">
        <v>21</v>
      </c>
      <c r="B6" s="859">
        <v>44576</v>
      </c>
      <c r="C6" s="860"/>
      <c r="D6" s="401">
        <v>610.04299999999989</v>
      </c>
      <c r="E6" s="477">
        <v>0</v>
      </c>
      <c r="F6" s="401">
        <v>460.20079999999996</v>
      </c>
      <c r="G6" s="478">
        <v>0</v>
      </c>
      <c r="H6" s="401">
        <v>37.997999999999998</v>
      </c>
      <c r="I6" s="477">
        <v>0</v>
      </c>
      <c r="J6" s="401">
        <v>38.780999999999999</v>
      </c>
      <c r="K6" s="478">
        <v>0</v>
      </c>
      <c r="L6" s="404">
        <v>273.52699999999999</v>
      </c>
      <c r="M6" s="477">
        <v>0</v>
      </c>
      <c r="N6" s="404">
        <v>254.4648</v>
      </c>
      <c r="O6" s="478">
        <v>0</v>
      </c>
      <c r="P6" s="404">
        <v>298.51799999999997</v>
      </c>
      <c r="Q6" s="477">
        <v>0</v>
      </c>
      <c r="R6" s="404">
        <v>166.95500000000001</v>
      </c>
      <c r="S6" s="478">
        <v>0</v>
      </c>
    </row>
    <row r="7" spans="1:19" ht="19.5" customHeight="1">
      <c r="A7" s="288">
        <v>20</v>
      </c>
      <c r="B7" s="859">
        <v>44607</v>
      </c>
      <c r="C7" s="860"/>
      <c r="D7" s="401">
        <v>415.21457999999996</v>
      </c>
      <c r="E7" s="477">
        <v>0</v>
      </c>
      <c r="F7" s="401">
        <v>368.65999999999997</v>
      </c>
      <c r="G7" s="478">
        <v>0</v>
      </c>
      <c r="H7" s="401">
        <v>34.777000000000001</v>
      </c>
      <c r="I7" s="477">
        <v>0</v>
      </c>
      <c r="J7" s="401">
        <v>33.183</v>
      </c>
      <c r="K7" s="478">
        <v>0</v>
      </c>
      <c r="L7" s="404">
        <v>143.57499999999999</v>
      </c>
      <c r="M7" s="477">
        <v>0</v>
      </c>
      <c r="N7" s="404">
        <v>172.72299999999998</v>
      </c>
      <c r="O7" s="478">
        <v>0</v>
      </c>
      <c r="P7" s="404">
        <v>236.86257999999998</v>
      </c>
      <c r="Q7" s="477">
        <v>0</v>
      </c>
      <c r="R7" s="404">
        <v>162.75399999999999</v>
      </c>
      <c r="S7" s="478">
        <v>0</v>
      </c>
    </row>
    <row r="8" spans="1:19" ht="19.5" customHeight="1">
      <c r="A8" s="288">
        <v>19</v>
      </c>
      <c r="B8" s="859">
        <v>44635</v>
      </c>
      <c r="C8" s="860"/>
      <c r="D8" s="401">
        <v>418.27443000000005</v>
      </c>
      <c r="E8" s="477">
        <v>0</v>
      </c>
      <c r="F8" s="401">
        <v>622.12079999999992</v>
      </c>
      <c r="G8" s="478">
        <v>0</v>
      </c>
      <c r="H8" s="401">
        <v>43.900999999999996</v>
      </c>
      <c r="I8" s="477">
        <v>0</v>
      </c>
      <c r="J8" s="401">
        <v>38.661999999999992</v>
      </c>
      <c r="K8" s="478">
        <v>0</v>
      </c>
      <c r="L8" s="404">
        <v>177.85500000000002</v>
      </c>
      <c r="M8" s="477">
        <v>0</v>
      </c>
      <c r="N8" s="404">
        <v>295.9298</v>
      </c>
      <c r="O8" s="478">
        <v>0</v>
      </c>
      <c r="P8" s="404">
        <v>196.51843</v>
      </c>
      <c r="Q8" s="477">
        <v>0</v>
      </c>
      <c r="R8" s="404">
        <v>287.529</v>
      </c>
      <c r="S8" s="478">
        <v>0</v>
      </c>
    </row>
    <row r="9" spans="1:19" ht="19.5" customHeight="1">
      <c r="A9" s="288">
        <v>18</v>
      </c>
      <c r="B9" s="859">
        <v>44666</v>
      </c>
      <c r="C9" s="860"/>
      <c r="D9" s="401">
        <v>527.87542000000008</v>
      </c>
      <c r="E9" s="477">
        <v>0</v>
      </c>
      <c r="F9" s="401">
        <v>563.12699999999995</v>
      </c>
      <c r="G9" s="478">
        <v>0</v>
      </c>
      <c r="H9" s="401">
        <v>47.47399999999999</v>
      </c>
      <c r="I9" s="477">
        <v>0</v>
      </c>
      <c r="J9" s="401">
        <v>47.579000000000001</v>
      </c>
      <c r="K9" s="478">
        <v>0</v>
      </c>
      <c r="L9" s="404">
        <v>215.14000000000001</v>
      </c>
      <c r="M9" s="477">
        <v>0</v>
      </c>
      <c r="N9" s="404">
        <v>288.99099999999999</v>
      </c>
      <c r="O9" s="478">
        <v>0</v>
      </c>
      <c r="P9" s="404">
        <v>265.26141999999999</v>
      </c>
      <c r="Q9" s="477">
        <v>0</v>
      </c>
      <c r="R9" s="404">
        <v>226.55699999999999</v>
      </c>
      <c r="S9" s="478">
        <v>0</v>
      </c>
    </row>
    <row r="10" spans="1:19" ht="19.5" customHeight="1">
      <c r="A10" s="288">
        <v>17</v>
      </c>
      <c r="B10" s="859">
        <v>44696</v>
      </c>
      <c r="C10" s="860"/>
      <c r="D10" s="401">
        <v>415.21457999999996</v>
      </c>
      <c r="E10" s="477">
        <v>0</v>
      </c>
      <c r="F10" s="401">
        <v>368.65999999999997</v>
      </c>
      <c r="G10" s="478">
        <v>0</v>
      </c>
      <c r="H10" s="401">
        <v>34.777000000000001</v>
      </c>
      <c r="I10" s="477">
        <v>0</v>
      </c>
      <c r="J10" s="401">
        <v>33.183</v>
      </c>
      <c r="K10" s="478">
        <v>0</v>
      </c>
      <c r="L10" s="404">
        <v>143.57499999999999</v>
      </c>
      <c r="M10" s="460">
        <v>0</v>
      </c>
      <c r="N10" s="404">
        <v>172.72299999999998</v>
      </c>
      <c r="O10" s="462">
        <v>0</v>
      </c>
      <c r="P10" s="404">
        <v>236.86257999999998</v>
      </c>
      <c r="Q10" s="460">
        <v>0</v>
      </c>
      <c r="R10" s="404">
        <v>162.75399999999999</v>
      </c>
      <c r="S10" s="478">
        <v>0</v>
      </c>
    </row>
    <row r="11" spans="1:19" ht="19.5" customHeight="1">
      <c r="A11" s="288">
        <v>16</v>
      </c>
      <c r="B11" s="859">
        <v>44727</v>
      </c>
      <c r="C11" s="860"/>
      <c r="D11" s="401">
        <v>418.27443000000005</v>
      </c>
      <c r="E11" s="477">
        <v>0</v>
      </c>
      <c r="F11" s="401">
        <v>622.12079999999992</v>
      </c>
      <c r="G11" s="478">
        <v>0</v>
      </c>
      <c r="H11" s="401">
        <v>43.900999999999996</v>
      </c>
      <c r="I11" s="477">
        <v>0</v>
      </c>
      <c r="J11" s="401">
        <v>38.661999999999992</v>
      </c>
      <c r="K11" s="478">
        <v>0</v>
      </c>
      <c r="L11" s="404">
        <v>177.85500000000002</v>
      </c>
      <c r="M11" s="460">
        <v>0</v>
      </c>
      <c r="N11" s="404">
        <v>295.9298</v>
      </c>
      <c r="O11" s="462">
        <v>0</v>
      </c>
      <c r="P11" s="404">
        <v>196.51843</v>
      </c>
      <c r="Q11" s="460">
        <v>0</v>
      </c>
      <c r="R11" s="404">
        <v>287.529</v>
      </c>
      <c r="S11" s="478">
        <v>0</v>
      </c>
    </row>
    <row r="12" spans="1:19" ht="19.5" customHeight="1">
      <c r="A12" s="288">
        <v>15</v>
      </c>
      <c r="B12" s="859">
        <v>44757</v>
      </c>
      <c r="C12" s="860"/>
      <c r="D12" s="401">
        <v>527.87542000000008</v>
      </c>
      <c r="E12" s="477">
        <v>0</v>
      </c>
      <c r="F12" s="401">
        <v>563.12699999999995</v>
      </c>
      <c r="G12" s="478">
        <v>0</v>
      </c>
      <c r="H12" s="401">
        <v>47.47399999999999</v>
      </c>
      <c r="I12" s="477">
        <v>0</v>
      </c>
      <c r="J12" s="401">
        <v>47.579000000000001</v>
      </c>
      <c r="K12" s="478">
        <v>0</v>
      </c>
      <c r="L12" s="404">
        <v>215.14000000000001</v>
      </c>
      <c r="M12" s="460">
        <v>0</v>
      </c>
      <c r="N12" s="404">
        <v>288.99099999999999</v>
      </c>
      <c r="O12" s="462">
        <v>0</v>
      </c>
      <c r="P12" s="404">
        <v>265.26141999999999</v>
      </c>
      <c r="Q12" s="460">
        <v>0</v>
      </c>
      <c r="R12" s="404">
        <v>226.55699999999999</v>
      </c>
      <c r="S12" s="478">
        <v>0</v>
      </c>
    </row>
    <row r="13" spans="1:19" ht="19.5" customHeight="1">
      <c r="A13" s="288">
        <v>14</v>
      </c>
      <c r="B13" s="859">
        <v>44788</v>
      </c>
      <c r="C13" s="860"/>
      <c r="D13" s="401">
        <v>497.69299999999998</v>
      </c>
      <c r="E13" s="477">
        <v>0</v>
      </c>
      <c r="F13" s="401">
        <v>616.56799999999998</v>
      </c>
      <c r="G13" s="478">
        <v>0</v>
      </c>
      <c r="H13" s="401">
        <v>43.731000000000002</v>
      </c>
      <c r="I13" s="477">
        <v>0</v>
      </c>
      <c r="J13" s="401">
        <v>39.677</v>
      </c>
      <c r="K13" s="478">
        <v>0</v>
      </c>
      <c r="L13" s="404">
        <v>284.09399999999999</v>
      </c>
      <c r="M13" s="477">
        <v>0</v>
      </c>
      <c r="N13" s="404">
        <v>378.51299999999998</v>
      </c>
      <c r="O13" s="478">
        <v>0</v>
      </c>
      <c r="P13" s="404">
        <v>169.86799999999999</v>
      </c>
      <c r="Q13" s="477">
        <v>0</v>
      </c>
      <c r="R13" s="404">
        <v>198.37799999999999</v>
      </c>
      <c r="S13" s="478">
        <v>0</v>
      </c>
    </row>
    <row r="14" spans="1:19" ht="19.5" customHeight="1">
      <c r="A14" s="288">
        <v>13</v>
      </c>
      <c r="B14" s="859">
        <v>44819</v>
      </c>
      <c r="C14" s="860"/>
      <c r="D14" s="401">
        <v>497.31900000000002</v>
      </c>
      <c r="E14" s="477">
        <v>0</v>
      </c>
      <c r="F14" s="401">
        <v>417.40609999999998</v>
      </c>
      <c r="G14" s="478">
        <v>0</v>
      </c>
      <c r="H14" s="401">
        <v>33.250999999999998</v>
      </c>
      <c r="I14" s="477">
        <v>0</v>
      </c>
      <c r="J14" s="401">
        <v>32.017099999999999</v>
      </c>
      <c r="K14" s="478">
        <v>0</v>
      </c>
      <c r="L14" s="404">
        <v>317.32799999999997</v>
      </c>
      <c r="M14" s="477">
        <v>0</v>
      </c>
      <c r="N14" s="404">
        <v>248.315</v>
      </c>
      <c r="O14" s="478">
        <v>0</v>
      </c>
      <c r="P14" s="404">
        <v>146.74</v>
      </c>
      <c r="Q14" s="477">
        <v>0</v>
      </c>
      <c r="R14" s="404">
        <v>137.07400000000001</v>
      </c>
      <c r="S14" s="478">
        <v>0</v>
      </c>
    </row>
    <row r="15" spans="1:19" ht="19.5" customHeight="1">
      <c r="A15" s="288">
        <v>12</v>
      </c>
      <c r="B15" s="859">
        <v>44849</v>
      </c>
      <c r="C15" s="860"/>
      <c r="D15" s="401">
        <v>689.12659000000008</v>
      </c>
      <c r="E15" s="477">
        <v>0</v>
      </c>
      <c r="F15" s="401">
        <v>729.75400000000002</v>
      </c>
      <c r="G15" s="478">
        <v>0</v>
      </c>
      <c r="H15" s="401">
        <v>28.986999999999998</v>
      </c>
      <c r="I15" s="477">
        <v>0</v>
      </c>
      <c r="J15" s="401">
        <v>28.734000000000002</v>
      </c>
      <c r="K15" s="478">
        <v>0</v>
      </c>
      <c r="L15" s="404">
        <v>258.17500000000001</v>
      </c>
      <c r="M15" s="477">
        <v>0</v>
      </c>
      <c r="N15" s="404">
        <v>301.19600000000003</v>
      </c>
      <c r="O15" s="478">
        <v>0</v>
      </c>
      <c r="P15" s="404">
        <v>218.93959000000004</v>
      </c>
      <c r="Q15" s="477">
        <v>0</v>
      </c>
      <c r="R15" s="404">
        <v>216.71100000000001</v>
      </c>
      <c r="S15" s="478">
        <v>0</v>
      </c>
    </row>
    <row r="16" spans="1:19" ht="19.5" customHeight="1">
      <c r="A16" s="288">
        <v>11</v>
      </c>
      <c r="B16" s="859">
        <v>44880</v>
      </c>
      <c r="C16" s="860"/>
      <c r="D16" s="401">
        <v>801.72223999999994</v>
      </c>
      <c r="E16" s="477">
        <v>0</v>
      </c>
      <c r="F16" s="401">
        <v>374.46600000000001</v>
      </c>
      <c r="G16" s="478">
        <v>0</v>
      </c>
      <c r="H16" s="401">
        <v>28.395</v>
      </c>
      <c r="I16" s="477">
        <v>0</v>
      </c>
      <c r="J16" s="401">
        <v>29.05</v>
      </c>
      <c r="K16" s="478">
        <v>0</v>
      </c>
      <c r="L16" s="404">
        <v>468.94400000000002</v>
      </c>
      <c r="M16" s="477">
        <v>0</v>
      </c>
      <c r="N16" s="404">
        <v>193.751</v>
      </c>
      <c r="O16" s="478">
        <v>0</v>
      </c>
      <c r="P16" s="404">
        <v>304.38324</v>
      </c>
      <c r="Q16" s="477">
        <v>0</v>
      </c>
      <c r="R16" s="404">
        <v>151.66499999999999</v>
      </c>
      <c r="S16" s="478">
        <v>0</v>
      </c>
    </row>
    <row r="17" spans="1:19" ht="19.5" customHeight="1">
      <c r="A17" s="288">
        <v>10</v>
      </c>
      <c r="B17" s="859">
        <v>44910</v>
      </c>
      <c r="C17" s="860"/>
      <c r="D17" s="401">
        <v>578.33100000000002</v>
      </c>
      <c r="E17" s="477">
        <v>0</v>
      </c>
      <c r="F17" s="401">
        <v>359.61200000000002</v>
      </c>
      <c r="G17" s="478">
        <v>0</v>
      </c>
      <c r="H17" s="401">
        <v>49.556000000000004</v>
      </c>
      <c r="I17" s="477">
        <v>0</v>
      </c>
      <c r="J17" s="401">
        <v>50.164000000000001</v>
      </c>
      <c r="K17" s="478">
        <v>0</v>
      </c>
      <c r="L17" s="404">
        <v>345.95100000000002</v>
      </c>
      <c r="M17" s="477">
        <v>0</v>
      </c>
      <c r="N17" s="404">
        <v>188.31100000000001</v>
      </c>
      <c r="O17" s="478">
        <v>0</v>
      </c>
      <c r="P17" s="404">
        <v>182.82399999999998</v>
      </c>
      <c r="Q17" s="477">
        <v>0</v>
      </c>
      <c r="R17" s="404">
        <v>121.137</v>
      </c>
      <c r="S17" s="478">
        <v>0</v>
      </c>
    </row>
    <row r="18" spans="1:19" ht="19.5" customHeight="1">
      <c r="A18" s="288">
        <v>9</v>
      </c>
      <c r="B18" s="859">
        <v>44941</v>
      </c>
      <c r="C18" s="860"/>
      <c r="D18" s="401">
        <v>514.43600000000004</v>
      </c>
      <c r="E18" s="477">
        <v>0</v>
      </c>
      <c r="F18" s="401">
        <v>449.97500000000002</v>
      </c>
      <c r="G18" s="478">
        <v>0</v>
      </c>
      <c r="H18" s="401">
        <v>38.298999999999999</v>
      </c>
      <c r="I18" s="477">
        <v>0</v>
      </c>
      <c r="J18" s="401">
        <v>38.456000000000003</v>
      </c>
      <c r="K18" s="478">
        <v>0</v>
      </c>
      <c r="L18" s="404">
        <v>294.82800000000003</v>
      </c>
      <c r="M18" s="477">
        <v>0</v>
      </c>
      <c r="N18" s="404">
        <v>256.64400000000001</v>
      </c>
      <c r="O18" s="478">
        <v>0</v>
      </c>
      <c r="P18" s="404">
        <v>181.309</v>
      </c>
      <c r="Q18" s="477">
        <v>0</v>
      </c>
      <c r="R18" s="404">
        <v>154.875</v>
      </c>
      <c r="S18" s="478">
        <v>0</v>
      </c>
    </row>
    <row r="19" spans="1:19" ht="19.5" customHeight="1">
      <c r="A19" s="288">
        <v>8</v>
      </c>
      <c r="B19" s="859">
        <v>44972</v>
      </c>
      <c r="C19" s="860"/>
      <c r="D19" s="401">
        <v>403.27499999999998</v>
      </c>
      <c r="E19" s="477">
        <v>0</v>
      </c>
      <c r="F19" s="401">
        <v>512.59300000000007</v>
      </c>
      <c r="G19" s="478">
        <v>0</v>
      </c>
      <c r="H19" s="401">
        <v>34.058</v>
      </c>
      <c r="I19" s="477">
        <v>0</v>
      </c>
      <c r="J19" s="401">
        <v>31.835999999999999</v>
      </c>
      <c r="K19" s="478">
        <v>0</v>
      </c>
      <c r="L19" s="404">
        <v>258.12899999999996</v>
      </c>
      <c r="M19" s="460">
        <v>0</v>
      </c>
      <c r="N19" s="404">
        <v>382.14800000000002</v>
      </c>
      <c r="O19" s="462">
        <v>0</v>
      </c>
      <c r="P19" s="404">
        <v>111.08799999999999</v>
      </c>
      <c r="Q19" s="460">
        <v>0</v>
      </c>
      <c r="R19" s="404">
        <v>98.608999999999995</v>
      </c>
      <c r="S19" s="478">
        <v>0</v>
      </c>
    </row>
    <row r="20" spans="1:19" ht="19.5" customHeight="1">
      <c r="A20" s="288">
        <v>7</v>
      </c>
      <c r="B20" s="859">
        <v>45000</v>
      </c>
      <c r="C20" s="860"/>
      <c r="D20" s="401">
        <v>543.19800000000009</v>
      </c>
      <c r="E20" s="477">
        <v>0</v>
      </c>
      <c r="F20" s="401">
        <v>803.47699999999998</v>
      </c>
      <c r="G20" s="478">
        <v>0</v>
      </c>
      <c r="H20" s="401">
        <v>39.535000000000004</v>
      </c>
      <c r="I20" s="477">
        <v>0</v>
      </c>
      <c r="J20" s="401">
        <v>34.271999999999998</v>
      </c>
      <c r="K20" s="478">
        <v>0</v>
      </c>
      <c r="L20" s="404">
        <v>359.42700000000002</v>
      </c>
      <c r="M20" s="460">
        <v>0</v>
      </c>
      <c r="N20" s="404">
        <v>636.17099999999994</v>
      </c>
      <c r="O20" s="462">
        <v>0</v>
      </c>
      <c r="P20" s="404">
        <v>144.23599999999999</v>
      </c>
      <c r="Q20" s="460">
        <v>0</v>
      </c>
      <c r="R20" s="404">
        <v>133.03399999999999</v>
      </c>
      <c r="S20" s="478">
        <v>0</v>
      </c>
    </row>
    <row r="21" spans="1:19" ht="19.5" customHeight="1">
      <c r="A21" s="288">
        <v>6</v>
      </c>
      <c r="B21" s="859">
        <v>45031</v>
      </c>
      <c r="C21" s="860"/>
      <c r="D21" s="401">
        <v>548.90000000000009</v>
      </c>
      <c r="E21" s="477">
        <v>0</v>
      </c>
      <c r="F21" s="401">
        <v>728.42400000000009</v>
      </c>
      <c r="G21" s="478">
        <v>0</v>
      </c>
      <c r="H21" s="401">
        <v>28.655999999999999</v>
      </c>
      <c r="I21" s="477">
        <v>0</v>
      </c>
      <c r="J21" s="401">
        <v>28.503</v>
      </c>
      <c r="K21" s="478">
        <v>0</v>
      </c>
      <c r="L21" s="404">
        <v>392.37400000000002</v>
      </c>
      <c r="M21" s="460">
        <v>0</v>
      </c>
      <c r="N21" s="404">
        <v>582.39400000000001</v>
      </c>
      <c r="O21" s="462">
        <v>0</v>
      </c>
      <c r="P21" s="404">
        <v>127.87</v>
      </c>
      <c r="Q21" s="460">
        <v>0</v>
      </c>
      <c r="R21" s="404">
        <v>117.527</v>
      </c>
      <c r="S21" s="478">
        <v>0</v>
      </c>
    </row>
    <row r="22" spans="1:19" ht="19.5" customHeight="1">
      <c r="A22" s="288">
        <v>5</v>
      </c>
      <c r="B22" s="859">
        <v>45061</v>
      </c>
      <c r="C22" s="860"/>
      <c r="D22" s="401">
        <v>575.37299999999993</v>
      </c>
      <c r="E22" s="477">
        <v>0</v>
      </c>
      <c r="F22" s="401">
        <v>706.11400000000003</v>
      </c>
      <c r="G22" s="478">
        <v>0</v>
      </c>
      <c r="H22" s="401">
        <v>32.436</v>
      </c>
      <c r="I22" s="477">
        <v>0</v>
      </c>
      <c r="J22" s="401">
        <v>30.202999999999999</v>
      </c>
      <c r="K22" s="478">
        <v>0</v>
      </c>
      <c r="L22" s="404">
        <v>391.65499999999997</v>
      </c>
      <c r="M22" s="460">
        <v>0</v>
      </c>
      <c r="N22" s="404">
        <v>590.98</v>
      </c>
      <c r="O22" s="462">
        <v>0</v>
      </c>
      <c r="P22" s="404">
        <v>151.28200000000001</v>
      </c>
      <c r="Q22" s="460">
        <v>0</v>
      </c>
      <c r="R22" s="404">
        <v>84.930999999999997</v>
      </c>
      <c r="S22" s="478">
        <v>0</v>
      </c>
    </row>
    <row r="23" spans="1:19" ht="19.5" customHeight="1">
      <c r="A23" s="288">
        <v>4</v>
      </c>
      <c r="B23" s="859">
        <v>45092</v>
      </c>
      <c r="C23" s="860"/>
      <c r="D23" s="401">
        <v>540.351</v>
      </c>
      <c r="E23" s="477">
        <v>0</v>
      </c>
      <c r="F23" s="401">
        <v>687.13200000000006</v>
      </c>
      <c r="G23" s="478">
        <v>0</v>
      </c>
      <c r="H23" s="401">
        <v>37.969000000000001</v>
      </c>
      <c r="I23" s="477">
        <v>0</v>
      </c>
      <c r="J23" s="401">
        <v>37.331000000000003</v>
      </c>
      <c r="K23" s="478">
        <v>0</v>
      </c>
      <c r="L23" s="404">
        <v>324.78699999999998</v>
      </c>
      <c r="M23" s="460">
        <v>0</v>
      </c>
      <c r="N23" s="404">
        <v>561.50900000000001</v>
      </c>
      <c r="O23" s="462">
        <v>0</v>
      </c>
      <c r="P23" s="404">
        <v>177.595</v>
      </c>
      <c r="Q23" s="460">
        <v>0</v>
      </c>
      <c r="R23" s="404">
        <v>88.292000000000002</v>
      </c>
      <c r="S23" s="478">
        <v>0</v>
      </c>
    </row>
    <row r="24" spans="1:19" ht="19.5" customHeight="1">
      <c r="A24" s="288">
        <v>3</v>
      </c>
      <c r="B24" s="859">
        <v>45122</v>
      </c>
      <c r="C24" s="860"/>
      <c r="D24" s="401">
        <v>636.33307000000002</v>
      </c>
      <c r="E24" s="477">
        <v>0</v>
      </c>
      <c r="F24" s="401">
        <v>931.52890000000002</v>
      </c>
      <c r="G24" s="478">
        <v>0</v>
      </c>
      <c r="H24" s="401">
        <v>51.659800000000004</v>
      </c>
      <c r="I24" s="477">
        <v>0</v>
      </c>
      <c r="J24" s="401">
        <v>44.696899999999999</v>
      </c>
      <c r="K24" s="478">
        <v>0</v>
      </c>
      <c r="L24" s="404">
        <v>327.07900000000001</v>
      </c>
      <c r="M24" s="460">
        <v>0</v>
      </c>
      <c r="N24" s="404">
        <v>616.59199999999998</v>
      </c>
      <c r="O24" s="462">
        <v>0</v>
      </c>
      <c r="P24" s="404">
        <v>257.59426999999999</v>
      </c>
      <c r="Q24" s="460">
        <v>0</v>
      </c>
      <c r="R24" s="404">
        <v>270.24</v>
      </c>
      <c r="S24" s="478">
        <v>0</v>
      </c>
    </row>
    <row r="25" spans="1:19" ht="19.5" customHeight="1">
      <c r="A25" s="288">
        <v>2</v>
      </c>
      <c r="B25" s="859">
        <v>45153</v>
      </c>
      <c r="C25" s="860"/>
      <c r="D25" s="401">
        <v>764.07050000000004</v>
      </c>
      <c r="E25" s="477">
        <v>0</v>
      </c>
      <c r="F25" s="401">
        <v>1120.5853</v>
      </c>
      <c r="G25" s="478">
        <v>0</v>
      </c>
      <c r="H25" s="401">
        <v>60.171999999999997</v>
      </c>
      <c r="I25" s="477">
        <v>0</v>
      </c>
      <c r="J25" s="401">
        <v>54.706300000000006</v>
      </c>
      <c r="K25" s="478">
        <v>0</v>
      </c>
      <c r="L25" s="404">
        <v>417.392</v>
      </c>
      <c r="M25" s="460">
        <v>0</v>
      </c>
      <c r="N25" s="404">
        <v>610.52</v>
      </c>
      <c r="O25" s="462">
        <v>0</v>
      </c>
      <c r="P25" s="404">
        <v>286.50650000000002</v>
      </c>
      <c r="Q25" s="460">
        <v>0</v>
      </c>
      <c r="R25" s="404">
        <v>455.35899999999998</v>
      </c>
      <c r="S25" s="478">
        <v>0</v>
      </c>
    </row>
    <row r="26" spans="1:19" ht="19.5" customHeight="1">
      <c r="A26" s="288">
        <v>1</v>
      </c>
      <c r="B26" s="859">
        <v>45184</v>
      </c>
      <c r="C26" s="860"/>
      <c r="D26" s="401">
        <v>646.73952999999995</v>
      </c>
      <c r="E26" s="477">
        <v>0</v>
      </c>
      <c r="F26" s="401">
        <v>923.66099999999994</v>
      </c>
      <c r="G26" s="478">
        <v>0</v>
      </c>
      <c r="H26" s="401">
        <v>47.170999999999999</v>
      </c>
      <c r="I26" s="477">
        <v>0</v>
      </c>
      <c r="J26" s="401">
        <v>44.853000000000002</v>
      </c>
      <c r="K26" s="478">
        <v>0</v>
      </c>
      <c r="L26" s="404">
        <v>349.98599999999999</v>
      </c>
      <c r="M26" s="460">
        <v>0</v>
      </c>
      <c r="N26" s="404">
        <v>468.05399999999997</v>
      </c>
      <c r="O26" s="462">
        <v>0</v>
      </c>
      <c r="P26" s="404">
        <v>249.58252999999996</v>
      </c>
      <c r="Q26" s="460">
        <v>0</v>
      </c>
      <c r="R26" s="404">
        <v>410.75400000000002</v>
      </c>
      <c r="S26" s="478">
        <v>0</v>
      </c>
    </row>
    <row r="27" spans="1:19" ht="19.5" customHeight="1">
      <c r="A27" s="288">
        <v>0</v>
      </c>
      <c r="B27" s="859">
        <v>45214</v>
      </c>
      <c r="C27" s="860"/>
      <c r="D27" s="401">
        <v>546.68272999999999</v>
      </c>
      <c r="E27" s="477">
        <v>0</v>
      </c>
      <c r="F27" s="401">
        <v>597.88699999999994</v>
      </c>
      <c r="G27" s="478">
        <v>0</v>
      </c>
      <c r="H27" s="401">
        <v>38.195</v>
      </c>
      <c r="I27" s="477">
        <v>0</v>
      </c>
      <c r="J27" s="401">
        <v>37.325000000000003</v>
      </c>
      <c r="K27" s="478">
        <v>0</v>
      </c>
      <c r="L27" s="404">
        <v>260.18400000000003</v>
      </c>
      <c r="M27" s="460">
        <v>0</v>
      </c>
      <c r="N27" s="404">
        <v>382.12400000000002</v>
      </c>
      <c r="O27" s="462">
        <v>0</v>
      </c>
      <c r="P27" s="404">
        <v>248.30373</v>
      </c>
      <c r="Q27" s="460">
        <v>0</v>
      </c>
      <c r="R27" s="404">
        <v>178.43799999999999</v>
      </c>
      <c r="S27" s="478">
        <v>0</v>
      </c>
    </row>
    <row r="28" spans="1:19" ht="13.5" customHeight="1">
      <c r="B28" s="382"/>
      <c r="C28" s="344"/>
      <c r="D28" s="401"/>
      <c r="E28" s="465"/>
      <c r="F28" s="401"/>
      <c r="G28" s="466"/>
      <c r="H28" s="401"/>
      <c r="I28" s="465"/>
      <c r="J28" s="401"/>
      <c r="K28" s="466"/>
      <c r="L28" s="401"/>
      <c r="M28" s="465"/>
      <c r="N28" s="401"/>
      <c r="O28" s="344"/>
      <c r="P28" s="439"/>
      <c r="Q28" s="412"/>
      <c r="S28" s="452"/>
    </row>
    <row r="29" spans="1:19" ht="21.75" customHeight="1">
      <c r="A29" s="288">
        <v>2023</v>
      </c>
      <c r="B29" s="861" t="s">
        <v>546</v>
      </c>
      <c r="C29" s="862"/>
      <c r="D29" s="418">
        <v>5204.9228299999995</v>
      </c>
      <c r="E29" s="467"/>
      <c r="F29" s="418">
        <v>7011.4021999999995</v>
      </c>
      <c r="G29" s="469"/>
      <c r="H29" s="418">
        <v>369.85180000000003</v>
      </c>
      <c r="I29" s="467"/>
      <c r="J29" s="418">
        <v>343.72620000000001</v>
      </c>
      <c r="K29" s="469"/>
      <c r="L29" s="418">
        <v>3081.0129999999999</v>
      </c>
      <c r="M29" s="467"/>
      <c r="N29" s="418">
        <v>4830.4920000000002</v>
      </c>
      <c r="O29" s="480"/>
      <c r="P29" s="418">
        <v>1754.0580299999999</v>
      </c>
      <c r="Q29" s="412"/>
      <c r="R29" s="418">
        <v>1837.1840000000002</v>
      </c>
      <c r="S29" s="452"/>
    </row>
    <row r="30" spans="1:19" ht="27" customHeight="1">
      <c r="A30" s="288">
        <v>2022</v>
      </c>
      <c r="B30" s="861" t="s">
        <v>547</v>
      </c>
      <c r="C30" s="862"/>
      <c r="D30" s="418">
        <v>4406.8674500000006</v>
      </c>
      <c r="E30" s="467"/>
      <c r="F30" s="418">
        <v>4871.5436999999993</v>
      </c>
      <c r="G30" s="469"/>
      <c r="H30" s="418">
        <v>358.27299999999997</v>
      </c>
      <c r="I30" s="467"/>
      <c r="J30" s="418">
        <v>339.27609999999999</v>
      </c>
      <c r="K30" s="469"/>
      <c r="L30" s="418">
        <v>1932.7370000000001</v>
      </c>
      <c r="M30" s="467"/>
      <c r="N30" s="418">
        <v>2443.3115999999995</v>
      </c>
      <c r="O30" s="352"/>
      <c r="P30" s="418">
        <v>1932.8324499999999</v>
      </c>
      <c r="Q30" s="412"/>
      <c r="R30" s="418">
        <v>1905.8430000000001</v>
      </c>
      <c r="S30" s="452"/>
    </row>
    <row r="31" spans="1:19" ht="21.75" customHeight="1" thickBot="1">
      <c r="B31" s="360" t="s">
        <v>5</v>
      </c>
      <c r="C31" s="390" t="s">
        <v>473</v>
      </c>
      <c r="D31" s="481">
        <v>0.18109357475682608</v>
      </c>
      <c r="E31" s="473"/>
      <c r="F31" s="481">
        <v>0.43925675961810629</v>
      </c>
      <c r="G31" s="476"/>
      <c r="H31" s="481">
        <v>3.2318371744451957E-2</v>
      </c>
      <c r="I31" s="473"/>
      <c r="J31" s="481">
        <v>1.3116455889465861E-2</v>
      </c>
      <c r="K31" s="476"/>
      <c r="L31" s="481">
        <v>0.5941191170862874</v>
      </c>
      <c r="M31" s="482"/>
      <c r="N31" s="481">
        <v>0.97702658964988376</v>
      </c>
      <c r="O31" s="483"/>
      <c r="P31" s="481">
        <v>-9.249349057648526E-2</v>
      </c>
      <c r="Q31" s="485"/>
      <c r="R31" s="484">
        <v>-3.6025527811052616E-2</v>
      </c>
      <c r="S31" s="314"/>
    </row>
    <row r="32" spans="1:19" ht="16.5" customHeight="1">
      <c r="B32" s="315" t="s">
        <v>407</v>
      </c>
      <c r="P32" s="316" t="s">
        <v>288</v>
      </c>
    </row>
    <row r="33" spans="2:19" ht="12.75" customHeight="1">
      <c r="B33" s="315"/>
      <c r="J33" s="486"/>
    </row>
    <row r="35" spans="2:19" s="288" customFormat="1" ht="0.75" customHeight="1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2:19" s="288" customFormat="1" ht="12.75" hidden="1" customHeight="1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</sheetData>
  <mergeCells count="41">
    <mergeCell ref="L3:M3"/>
    <mergeCell ref="B8:C8"/>
    <mergeCell ref="B1:S1"/>
    <mergeCell ref="B2:C2"/>
    <mergeCell ref="B3:C3"/>
    <mergeCell ref="P3:Q3"/>
    <mergeCell ref="B7:C7"/>
    <mergeCell ref="D2:G2"/>
    <mergeCell ref="H2:K2"/>
    <mergeCell ref="B4:C4"/>
    <mergeCell ref="B5:C5"/>
    <mergeCell ref="F3:G3"/>
    <mergeCell ref="H3:I3"/>
    <mergeCell ref="L2:O2"/>
    <mergeCell ref="P2:S2"/>
    <mergeCell ref="D3:E3"/>
    <mergeCell ref="J3:K3"/>
    <mergeCell ref="B14:C14"/>
    <mergeCell ref="B15:C15"/>
    <mergeCell ref="B16:C16"/>
    <mergeCell ref="B13:C13"/>
    <mergeCell ref="B9:C9"/>
    <mergeCell ref="B10:C10"/>
    <mergeCell ref="B11:C11"/>
    <mergeCell ref="B12:C12"/>
    <mergeCell ref="R3:S3"/>
    <mergeCell ref="B30:C30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9:C29"/>
    <mergeCell ref="N3:O3"/>
    <mergeCell ref="B17:C17"/>
    <mergeCell ref="B6:C6"/>
  </mergeCells>
  <conditionalFormatting sqref="D31 F31 H31 J31 P31 R31 L31 N31">
    <cfRule type="cellIs" dxfId="10" priority="5" operator="lessThan">
      <formula>0</formula>
    </cfRule>
  </conditionalFormatting>
  <printOptions horizontalCentered="1" verticalCentered="1"/>
  <pageMargins left="0" right="0" top="0.98425196850393704" bottom="0.39370078740157483" header="0" footer="0"/>
  <pageSetup paperSize="9" scale="70" firstPageNumber="18" orientation="portrait" useFirstPageNumber="1" r:id="rId1"/>
  <headerFooter>
    <oddHeader>&amp;L&amp;G&amp;R&amp;G</oddHeader>
    <oddFooter xml:space="preserve">&amp;C&amp;"Arial Black,Normal"&amp;12 &amp;K03+00028&amp;R&amp;"Arial Black,Gras"&amp;14&amp;K03+000Janvier 2024 | N°53&amp;G          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tabColor rgb="FF00B0F0"/>
  </sheetPr>
  <dimension ref="A1:S34"/>
  <sheetViews>
    <sheetView showWhiteSpace="0" topLeftCell="A2" zoomScale="85" zoomScaleNormal="85" zoomScalePageLayoutView="80" workbookViewId="0">
      <selection activeCell="F14" sqref="F14"/>
    </sheetView>
  </sheetViews>
  <sheetFormatPr baseColWidth="10" defaultColWidth="11.42578125" defaultRowHeight="12.75" customHeight="1"/>
  <cols>
    <col min="1" max="1" width="4.7109375" style="288" customWidth="1"/>
    <col min="2" max="2" width="9.28515625" style="366" customWidth="1"/>
    <col min="3" max="3" width="11.28515625" style="366" customWidth="1"/>
    <col min="4" max="4" width="11.42578125" style="33" customWidth="1"/>
    <col min="5" max="5" width="1.7109375" style="33" customWidth="1"/>
    <col min="6" max="6" width="12" style="33" customWidth="1"/>
    <col min="7" max="7" width="1.28515625" style="33" customWidth="1"/>
    <col min="8" max="8" width="11.42578125" style="33" customWidth="1"/>
    <col min="9" max="9" width="1.28515625" style="33" customWidth="1"/>
    <col min="10" max="10" width="12.28515625" style="33" customWidth="1"/>
    <col min="11" max="11" width="1.28515625" style="33" customWidth="1"/>
    <col min="12" max="12" width="12.140625" style="33" customWidth="1"/>
    <col min="13" max="13" width="1" style="33" customWidth="1"/>
    <col min="14" max="14" width="11.85546875" style="33" customWidth="1"/>
    <col min="15" max="15" width="1.28515625" style="33" customWidth="1"/>
    <col min="16" max="16" width="11.42578125" style="33" customWidth="1"/>
    <col min="17" max="17" width="1.5703125" style="33" customWidth="1"/>
    <col min="18" max="18" width="12" style="33" customWidth="1"/>
    <col min="19" max="19" width="1.28515625" style="33" customWidth="1"/>
    <col min="20" max="16384" width="11.42578125" style="33"/>
  </cols>
  <sheetData>
    <row r="1" spans="1:19" ht="35.65" customHeight="1" thickBot="1">
      <c r="B1" s="832" t="s">
        <v>425</v>
      </c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</row>
    <row r="2" spans="1:19" ht="14.1" customHeight="1">
      <c r="B2" s="891"/>
      <c r="C2" s="892"/>
      <c r="D2" s="898" t="s">
        <v>107</v>
      </c>
      <c r="E2" s="899"/>
      <c r="F2" s="899"/>
      <c r="G2" s="900"/>
      <c r="H2" s="899" t="s">
        <v>108</v>
      </c>
      <c r="I2" s="899"/>
      <c r="J2" s="899"/>
      <c r="K2" s="900"/>
      <c r="L2" s="899" t="s">
        <v>109</v>
      </c>
      <c r="M2" s="899"/>
      <c r="N2" s="899"/>
      <c r="O2" s="900"/>
      <c r="P2" s="898" t="s">
        <v>110</v>
      </c>
      <c r="Q2" s="899"/>
      <c r="R2" s="899"/>
      <c r="S2" s="900"/>
    </row>
    <row r="3" spans="1:19" ht="25.5" customHeight="1" thickBot="1">
      <c r="B3" s="853" t="s">
        <v>6</v>
      </c>
      <c r="C3" s="854"/>
      <c r="D3" s="896" t="s">
        <v>111</v>
      </c>
      <c r="E3" s="897"/>
      <c r="F3" s="894" t="s">
        <v>112</v>
      </c>
      <c r="G3" s="895"/>
      <c r="H3" s="896" t="s">
        <v>111</v>
      </c>
      <c r="I3" s="897"/>
      <c r="J3" s="894" t="s">
        <v>112</v>
      </c>
      <c r="K3" s="895"/>
      <c r="L3" s="896" t="s">
        <v>111</v>
      </c>
      <c r="M3" s="897"/>
      <c r="N3" s="894" t="s">
        <v>112</v>
      </c>
      <c r="O3" s="895"/>
      <c r="P3" s="896" t="s">
        <v>111</v>
      </c>
      <c r="Q3" s="897"/>
      <c r="R3" s="894" t="s">
        <v>112</v>
      </c>
      <c r="S3" s="895"/>
    </row>
    <row r="4" spans="1:19" ht="14.1" customHeight="1">
      <c r="A4" s="288">
        <v>23</v>
      </c>
      <c r="B4" s="901">
        <v>44849</v>
      </c>
      <c r="C4" s="902"/>
      <c r="D4" s="401">
        <v>57631</v>
      </c>
      <c r="E4" s="477">
        <v>0</v>
      </c>
      <c r="F4" s="401">
        <v>55480</v>
      </c>
      <c r="G4" s="478">
        <v>0</v>
      </c>
      <c r="H4" s="401">
        <v>23118</v>
      </c>
      <c r="I4" s="477">
        <v>0</v>
      </c>
      <c r="J4" s="401">
        <v>22537</v>
      </c>
      <c r="K4" s="478">
        <v>0</v>
      </c>
      <c r="L4" s="401">
        <v>21391</v>
      </c>
      <c r="M4" s="477">
        <v>0</v>
      </c>
      <c r="N4" s="401">
        <v>20144</v>
      </c>
      <c r="O4" s="478">
        <v>0</v>
      </c>
      <c r="P4" s="404">
        <v>13122</v>
      </c>
      <c r="Q4" s="477">
        <v>0</v>
      </c>
      <c r="R4" s="404">
        <v>12799</v>
      </c>
      <c r="S4" s="479">
        <v>0</v>
      </c>
    </row>
    <row r="5" spans="1:19" ht="14.1" customHeight="1">
      <c r="A5" s="288">
        <v>22</v>
      </c>
      <c r="B5" s="901">
        <v>44880</v>
      </c>
      <c r="C5" s="902"/>
      <c r="D5" s="401">
        <v>52574.3</v>
      </c>
      <c r="E5" s="477">
        <v>0</v>
      </c>
      <c r="F5" s="401">
        <v>54735</v>
      </c>
      <c r="G5" s="478">
        <v>0</v>
      </c>
      <c r="H5" s="401">
        <v>23206</v>
      </c>
      <c r="I5" s="477">
        <v>0</v>
      </c>
      <c r="J5" s="401">
        <v>23032</v>
      </c>
      <c r="K5" s="478">
        <v>0</v>
      </c>
      <c r="L5" s="401">
        <v>19471</v>
      </c>
      <c r="M5" s="477">
        <v>0</v>
      </c>
      <c r="N5" s="401">
        <v>20282</v>
      </c>
      <c r="O5" s="478">
        <v>0</v>
      </c>
      <c r="P5" s="404">
        <v>9897</v>
      </c>
      <c r="Q5" s="477">
        <v>0</v>
      </c>
      <c r="R5" s="404">
        <v>11421</v>
      </c>
      <c r="S5" s="478">
        <v>0</v>
      </c>
    </row>
    <row r="6" spans="1:19" ht="14.1" customHeight="1">
      <c r="A6" s="288">
        <v>21</v>
      </c>
      <c r="B6" s="901">
        <v>44910</v>
      </c>
      <c r="C6" s="902"/>
      <c r="D6" s="401">
        <v>58471</v>
      </c>
      <c r="E6" s="477">
        <v>0</v>
      </c>
      <c r="F6" s="401">
        <v>54059</v>
      </c>
      <c r="G6" s="478">
        <v>0</v>
      </c>
      <c r="H6" s="401">
        <v>23842</v>
      </c>
      <c r="I6" s="477">
        <v>0</v>
      </c>
      <c r="J6" s="401">
        <v>23636</v>
      </c>
      <c r="K6" s="478">
        <v>0</v>
      </c>
      <c r="L6" s="401">
        <v>22447</v>
      </c>
      <c r="M6" s="477">
        <v>0</v>
      </c>
      <c r="N6" s="401">
        <v>18866</v>
      </c>
      <c r="O6" s="478">
        <v>0</v>
      </c>
      <c r="P6" s="404">
        <v>12182</v>
      </c>
      <c r="Q6" s="477">
        <v>0</v>
      </c>
      <c r="R6" s="404">
        <v>11557</v>
      </c>
      <c r="S6" s="478">
        <v>0</v>
      </c>
    </row>
    <row r="7" spans="1:19" ht="14.1" customHeight="1">
      <c r="A7" s="288">
        <v>20</v>
      </c>
      <c r="B7" s="901">
        <v>44941</v>
      </c>
      <c r="C7" s="902"/>
      <c r="D7" s="401">
        <v>42808</v>
      </c>
      <c r="E7" s="477">
        <v>0</v>
      </c>
      <c r="F7" s="401">
        <v>52030</v>
      </c>
      <c r="G7" s="478">
        <v>0</v>
      </c>
      <c r="H7" s="401">
        <v>22124</v>
      </c>
      <c r="I7" s="477">
        <v>0</v>
      </c>
      <c r="J7" s="401">
        <v>21958</v>
      </c>
      <c r="K7" s="478">
        <v>0</v>
      </c>
      <c r="L7" s="401">
        <v>13683</v>
      </c>
      <c r="M7" s="477">
        <v>0</v>
      </c>
      <c r="N7" s="401">
        <v>20568</v>
      </c>
      <c r="O7" s="478">
        <v>0</v>
      </c>
      <c r="P7" s="404">
        <v>7001</v>
      </c>
      <c r="Q7" s="477">
        <v>0</v>
      </c>
      <c r="R7" s="404">
        <v>9504</v>
      </c>
      <c r="S7" s="478">
        <v>0</v>
      </c>
    </row>
    <row r="8" spans="1:19" ht="14.1" customHeight="1">
      <c r="A8" s="288">
        <v>19</v>
      </c>
      <c r="B8" s="901">
        <v>44972</v>
      </c>
      <c r="C8" s="902"/>
      <c r="D8" s="401">
        <v>34273</v>
      </c>
      <c r="E8" s="477">
        <v>0</v>
      </c>
      <c r="F8" s="401">
        <v>34993</v>
      </c>
      <c r="G8" s="478">
        <v>0</v>
      </c>
      <c r="H8" s="401">
        <v>16760</v>
      </c>
      <c r="I8" s="477">
        <v>0</v>
      </c>
      <c r="J8" s="401">
        <v>16431</v>
      </c>
      <c r="K8" s="478">
        <v>0</v>
      </c>
      <c r="L8" s="401">
        <v>12796</v>
      </c>
      <c r="M8" s="477">
        <v>0</v>
      </c>
      <c r="N8" s="401">
        <v>13170</v>
      </c>
      <c r="O8" s="478">
        <v>0</v>
      </c>
      <c r="P8" s="404">
        <v>4717</v>
      </c>
      <c r="Q8" s="477">
        <v>0</v>
      </c>
      <c r="R8" s="404">
        <v>5392</v>
      </c>
      <c r="S8" s="478">
        <v>0</v>
      </c>
    </row>
    <row r="9" spans="1:19" ht="14.1" customHeight="1">
      <c r="A9" s="288">
        <v>18</v>
      </c>
      <c r="B9" s="901">
        <v>45000</v>
      </c>
      <c r="C9" s="902"/>
      <c r="D9" s="401">
        <v>43422</v>
      </c>
      <c r="E9" s="477">
        <v>0</v>
      </c>
      <c r="F9" s="401">
        <v>43032</v>
      </c>
      <c r="G9" s="478">
        <v>0</v>
      </c>
      <c r="H9" s="401">
        <v>20462</v>
      </c>
      <c r="I9" s="477">
        <v>0</v>
      </c>
      <c r="J9" s="401">
        <v>20763</v>
      </c>
      <c r="K9" s="478">
        <v>0</v>
      </c>
      <c r="L9" s="401">
        <v>16564</v>
      </c>
      <c r="M9" s="477">
        <v>0</v>
      </c>
      <c r="N9" s="401">
        <v>15943</v>
      </c>
      <c r="O9" s="478">
        <v>0</v>
      </c>
      <c r="P9" s="404">
        <v>6396</v>
      </c>
      <c r="Q9" s="477">
        <v>0</v>
      </c>
      <c r="R9" s="404">
        <v>6326</v>
      </c>
      <c r="S9" s="478">
        <v>0</v>
      </c>
    </row>
    <row r="10" spans="1:19" ht="14.1" customHeight="1">
      <c r="A10" s="288">
        <v>17</v>
      </c>
      <c r="B10" s="901">
        <v>45031</v>
      </c>
      <c r="C10" s="902"/>
      <c r="D10" s="401">
        <v>42808</v>
      </c>
      <c r="E10" s="477">
        <v>0</v>
      </c>
      <c r="F10" s="401">
        <v>52030</v>
      </c>
      <c r="G10" s="478">
        <v>0</v>
      </c>
      <c r="H10" s="401">
        <v>22124</v>
      </c>
      <c r="I10" s="477">
        <v>0</v>
      </c>
      <c r="J10" s="401">
        <v>21958</v>
      </c>
      <c r="K10" s="478">
        <v>0</v>
      </c>
      <c r="L10" s="401">
        <v>13683</v>
      </c>
      <c r="M10" s="477">
        <v>0</v>
      </c>
      <c r="N10" s="401">
        <v>20568</v>
      </c>
      <c r="O10" s="478">
        <v>0</v>
      </c>
      <c r="P10" s="404">
        <v>7001</v>
      </c>
      <c r="Q10" s="477">
        <v>0</v>
      </c>
      <c r="R10" s="404">
        <v>9504</v>
      </c>
      <c r="S10" s="478">
        <v>0</v>
      </c>
    </row>
    <row r="11" spans="1:19" ht="14.1" customHeight="1">
      <c r="A11" s="288">
        <v>16</v>
      </c>
      <c r="B11" s="901">
        <v>45061</v>
      </c>
      <c r="C11" s="902"/>
      <c r="D11" s="401">
        <v>34273</v>
      </c>
      <c r="E11" s="477">
        <v>0</v>
      </c>
      <c r="F11" s="401">
        <v>34993</v>
      </c>
      <c r="G11" s="478">
        <v>0</v>
      </c>
      <c r="H11" s="401">
        <v>16760</v>
      </c>
      <c r="I11" s="477">
        <v>0</v>
      </c>
      <c r="J11" s="401">
        <v>16431</v>
      </c>
      <c r="K11" s="478">
        <v>0</v>
      </c>
      <c r="L11" s="401">
        <v>12796</v>
      </c>
      <c r="M11" s="477">
        <v>0</v>
      </c>
      <c r="N11" s="401">
        <v>13170</v>
      </c>
      <c r="O11" s="478">
        <v>0</v>
      </c>
      <c r="P11" s="404">
        <v>4717</v>
      </c>
      <c r="Q11" s="477">
        <v>0</v>
      </c>
      <c r="R11" s="404">
        <v>5392</v>
      </c>
      <c r="S11" s="478">
        <v>0</v>
      </c>
    </row>
    <row r="12" spans="1:19" ht="14.1" customHeight="1">
      <c r="A12" s="288">
        <v>15</v>
      </c>
      <c r="B12" s="901">
        <v>45092</v>
      </c>
      <c r="C12" s="902"/>
      <c r="D12" s="401">
        <v>43422</v>
      </c>
      <c r="E12" s="477">
        <v>0</v>
      </c>
      <c r="F12" s="401">
        <v>43032</v>
      </c>
      <c r="G12" s="478">
        <v>0</v>
      </c>
      <c r="H12" s="401">
        <v>20462</v>
      </c>
      <c r="I12" s="477">
        <v>0</v>
      </c>
      <c r="J12" s="401">
        <v>20763</v>
      </c>
      <c r="K12" s="478">
        <v>0</v>
      </c>
      <c r="L12" s="401">
        <v>16564</v>
      </c>
      <c r="M12" s="477">
        <v>0</v>
      </c>
      <c r="N12" s="401">
        <v>15943</v>
      </c>
      <c r="O12" s="478">
        <v>0</v>
      </c>
      <c r="P12" s="404">
        <v>6396</v>
      </c>
      <c r="Q12" s="477">
        <v>0</v>
      </c>
      <c r="R12" s="404">
        <v>6326</v>
      </c>
      <c r="S12" s="478">
        <v>0</v>
      </c>
    </row>
    <row r="13" spans="1:19" ht="14.1" customHeight="1">
      <c r="A13" s="288">
        <v>14</v>
      </c>
      <c r="B13" s="901">
        <v>45122</v>
      </c>
      <c r="C13" s="902"/>
      <c r="D13" s="401">
        <v>74207</v>
      </c>
      <c r="E13" s="477">
        <v>0</v>
      </c>
      <c r="F13" s="401">
        <v>64942</v>
      </c>
      <c r="G13" s="478">
        <v>0</v>
      </c>
      <c r="H13" s="401">
        <v>28577</v>
      </c>
      <c r="I13" s="477">
        <v>0</v>
      </c>
      <c r="J13" s="401">
        <v>28828</v>
      </c>
      <c r="K13" s="478">
        <v>0</v>
      </c>
      <c r="L13" s="401">
        <v>29869</v>
      </c>
      <c r="M13" s="477">
        <v>0</v>
      </c>
      <c r="N13" s="401">
        <v>24155</v>
      </c>
      <c r="O13" s="478">
        <v>0</v>
      </c>
      <c r="P13" s="404">
        <v>15761</v>
      </c>
      <c r="Q13" s="477">
        <v>0</v>
      </c>
      <c r="R13" s="404">
        <v>11959</v>
      </c>
      <c r="S13" s="478">
        <v>0</v>
      </c>
    </row>
    <row r="14" spans="1:19" ht="14.1" customHeight="1">
      <c r="A14" s="288">
        <v>13</v>
      </c>
      <c r="B14" s="901">
        <v>45153</v>
      </c>
      <c r="C14" s="902"/>
      <c r="D14" s="401">
        <v>75893</v>
      </c>
      <c r="E14" s="477">
        <v>0</v>
      </c>
      <c r="F14" s="401">
        <v>82704</v>
      </c>
      <c r="G14" s="478">
        <v>0</v>
      </c>
      <c r="H14" s="401">
        <v>33333</v>
      </c>
      <c r="I14" s="477">
        <v>0</v>
      </c>
      <c r="J14" s="401">
        <v>33246</v>
      </c>
      <c r="K14" s="478">
        <v>0</v>
      </c>
      <c r="L14" s="401">
        <v>27995</v>
      </c>
      <c r="M14" s="477">
        <v>0</v>
      </c>
      <c r="N14" s="401">
        <v>35005</v>
      </c>
      <c r="O14" s="478">
        <v>0</v>
      </c>
      <c r="P14" s="404">
        <v>14565</v>
      </c>
      <c r="Q14" s="477">
        <v>0</v>
      </c>
      <c r="R14" s="404">
        <v>14453</v>
      </c>
      <c r="S14" s="478">
        <v>0</v>
      </c>
    </row>
    <row r="15" spans="1:19" ht="14.1" customHeight="1">
      <c r="A15" s="288">
        <v>12</v>
      </c>
      <c r="B15" s="901">
        <v>45184</v>
      </c>
      <c r="C15" s="902"/>
      <c r="D15" s="401">
        <v>62174</v>
      </c>
      <c r="E15" s="477">
        <v>0</v>
      </c>
      <c r="F15" s="401">
        <v>65804</v>
      </c>
      <c r="G15" s="478">
        <v>0</v>
      </c>
      <c r="H15" s="401">
        <v>25788</v>
      </c>
      <c r="I15" s="477">
        <v>0</v>
      </c>
      <c r="J15" s="401">
        <v>26047</v>
      </c>
      <c r="K15" s="478">
        <v>0</v>
      </c>
      <c r="L15" s="401">
        <v>23654</v>
      </c>
      <c r="M15" s="477">
        <v>0</v>
      </c>
      <c r="N15" s="401">
        <v>27859</v>
      </c>
      <c r="O15" s="478">
        <v>0</v>
      </c>
      <c r="P15" s="404">
        <v>12732</v>
      </c>
      <c r="Q15" s="477">
        <v>0</v>
      </c>
      <c r="R15" s="404">
        <v>11898</v>
      </c>
      <c r="S15" s="478">
        <v>0</v>
      </c>
    </row>
    <row r="16" spans="1:19" ht="14.1" customHeight="1">
      <c r="A16" s="288">
        <v>11</v>
      </c>
      <c r="B16" s="901">
        <v>45214</v>
      </c>
      <c r="C16" s="902"/>
      <c r="D16" s="401">
        <v>70900</v>
      </c>
      <c r="E16" s="477">
        <v>0</v>
      </c>
      <c r="F16" s="401">
        <v>70731</v>
      </c>
      <c r="G16" s="478">
        <v>0</v>
      </c>
      <c r="H16" s="401">
        <v>30234</v>
      </c>
      <c r="I16" s="477">
        <v>0</v>
      </c>
      <c r="J16" s="401">
        <v>30149</v>
      </c>
      <c r="K16" s="478">
        <v>0</v>
      </c>
      <c r="L16" s="401">
        <v>26802</v>
      </c>
      <c r="M16" s="477">
        <v>0</v>
      </c>
      <c r="N16" s="401">
        <v>28460</v>
      </c>
      <c r="O16" s="478">
        <v>0</v>
      </c>
      <c r="P16" s="404">
        <v>13864</v>
      </c>
      <c r="Q16" s="477">
        <v>0</v>
      </c>
      <c r="R16" s="404">
        <v>12122</v>
      </c>
      <c r="S16" s="478">
        <v>0</v>
      </c>
    </row>
    <row r="17" spans="1:19" ht="14.1" customHeight="1">
      <c r="A17" s="288">
        <v>10</v>
      </c>
      <c r="B17" s="901">
        <v>45245</v>
      </c>
      <c r="C17" s="902"/>
      <c r="D17" s="401">
        <v>53172</v>
      </c>
      <c r="E17" s="477">
        <v>0</v>
      </c>
      <c r="F17" s="401">
        <v>58041</v>
      </c>
      <c r="G17" s="478">
        <v>0</v>
      </c>
      <c r="H17" s="401">
        <v>22052</v>
      </c>
      <c r="I17" s="477">
        <v>0</v>
      </c>
      <c r="J17" s="401">
        <v>22337</v>
      </c>
      <c r="K17" s="478">
        <v>0</v>
      </c>
      <c r="L17" s="401">
        <v>20534</v>
      </c>
      <c r="M17" s="477">
        <v>0</v>
      </c>
      <c r="N17" s="401">
        <v>24714</v>
      </c>
      <c r="O17" s="478">
        <v>0</v>
      </c>
      <c r="P17" s="404">
        <v>10586</v>
      </c>
      <c r="Q17" s="477">
        <v>0</v>
      </c>
      <c r="R17" s="404">
        <v>10990</v>
      </c>
      <c r="S17" s="478">
        <v>0</v>
      </c>
    </row>
    <row r="18" spans="1:19" ht="14.1" customHeight="1">
      <c r="A18" s="288">
        <v>9</v>
      </c>
      <c r="B18" s="901">
        <v>45275</v>
      </c>
      <c r="C18" s="902"/>
      <c r="D18" s="401">
        <v>60648</v>
      </c>
      <c r="E18" s="477">
        <v>0</v>
      </c>
      <c r="F18" s="401">
        <v>56472</v>
      </c>
      <c r="G18" s="478">
        <v>0</v>
      </c>
      <c r="H18" s="401">
        <v>23606</v>
      </c>
      <c r="I18" s="477">
        <v>0</v>
      </c>
      <c r="J18" s="401">
        <v>23973</v>
      </c>
      <c r="K18" s="478">
        <v>0</v>
      </c>
      <c r="L18" s="401">
        <v>27333</v>
      </c>
      <c r="M18" s="477">
        <v>0</v>
      </c>
      <c r="N18" s="401">
        <v>22240</v>
      </c>
      <c r="O18" s="478">
        <v>0</v>
      </c>
      <c r="P18" s="404">
        <v>9709</v>
      </c>
      <c r="Q18" s="477">
        <v>0</v>
      </c>
      <c r="R18" s="404">
        <v>10259</v>
      </c>
      <c r="S18" s="478">
        <v>0</v>
      </c>
    </row>
    <row r="19" spans="1:19" ht="14.1" customHeight="1">
      <c r="A19" s="288">
        <v>8</v>
      </c>
      <c r="B19" s="901">
        <v>45306</v>
      </c>
      <c r="C19" s="902"/>
      <c r="D19" s="401">
        <v>45761</v>
      </c>
      <c r="E19" s="477">
        <v>0</v>
      </c>
      <c r="F19" s="401">
        <v>55259</v>
      </c>
      <c r="G19" s="478">
        <v>0</v>
      </c>
      <c r="H19" s="401">
        <v>21275</v>
      </c>
      <c r="I19" s="477">
        <v>0</v>
      </c>
      <c r="J19" s="401">
        <v>21015</v>
      </c>
      <c r="K19" s="478">
        <v>0</v>
      </c>
      <c r="L19" s="401">
        <v>19623</v>
      </c>
      <c r="M19" s="477">
        <v>0</v>
      </c>
      <c r="N19" s="401">
        <v>27330</v>
      </c>
      <c r="O19" s="478">
        <v>0</v>
      </c>
      <c r="P19" s="404">
        <v>4863</v>
      </c>
      <c r="Q19" s="477">
        <v>0</v>
      </c>
      <c r="R19" s="404">
        <v>6914</v>
      </c>
      <c r="S19" s="478">
        <v>0</v>
      </c>
    </row>
    <row r="20" spans="1:19" ht="14.1" customHeight="1">
      <c r="A20" s="288">
        <v>7</v>
      </c>
      <c r="B20" s="901">
        <v>45335</v>
      </c>
      <c r="C20" s="902"/>
      <c r="D20" s="401">
        <v>38552</v>
      </c>
      <c r="E20" s="477">
        <v>0</v>
      </c>
      <c r="F20" s="401">
        <v>39779</v>
      </c>
      <c r="G20" s="478">
        <v>0</v>
      </c>
      <c r="H20" s="401">
        <v>17631</v>
      </c>
      <c r="I20" s="477">
        <v>0</v>
      </c>
      <c r="J20" s="401">
        <v>17548</v>
      </c>
      <c r="K20" s="478">
        <v>0</v>
      </c>
      <c r="L20" s="401">
        <v>16873</v>
      </c>
      <c r="M20" s="477">
        <v>0</v>
      </c>
      <c r="N20" s="401">
        <v>17531</v>
      </c>
      <c r="O20" s="478">
        <v>0</v>
      </c>
      <c r="P20" s="404">
        <v>4048</v>
      </c>
      <c r="Q20" s="477">
        <v>0</v>
      </c>
      <c r="R20" s="404">
        <v>4700</v>
      </c>
      <c r="S20" s="478">
        <v>0</v>
      </c>
    </row>
    <row r="21" spans="1:19" ht="14.1" customHeight="1">
      <c r="A21" s="288">
        <v>6</v>
      </c>
      <c r="B21" s="901">
        <v>45366</v>
      </c>
      <c r="C21" s="902"/>
      <c r="D21" s="401">
        <v>47743</v>
      </c>
      <c r="E21" s="477">
        <v>0</v>
      </c>
      <c r="F21" s="401">
        <v>46455</v>
      </c>
      <c r="G21" s="478">
        <v>0</v>
      </c>
      <c r="H21" s="401">
        <v>21263</v>
      </c>
      <c r="I21" s="477">
        <v>0</v>
      </c>
      <c r="J21" s="401">
        <v>21346</v>
      </c>
      <c r="K21" s="478">
        <v>0</v>
      </c>
      <c r="L21" s="401">
        <v>20778</v>
      </c>
      <c r="M21" s="477">
        <v>0</v>
      </c>
      <c r="N21" s="401">
        <v>19878</v>
      </c>
      <c r="O21" s="478">
        <v>0</v>
      </c>
      <c r="P21" s="404">
        <v>5702</v>
      </c>
      <c r="Q21" s="477">
        <v>0</v>
      </c>
      <c r="R21" s="404">
        <v>5231</v>
      </c>
      <c r="S21" s="478">
        <v>0</v>
      </c>
    </row>
    <row r="22" spans="1:19" ht="14.1" customHeight="1">
      <c r="A22" s="288">
        <v>5</v>
      </c>
      <c r="B22" s="901">
        <v>45397</v>
      </c>
      <c r="C22" s="902"/>
      <c r="D22" s="401">
        <v>52898</v>
      </c>
      <c r="E22" s="477">
        <v>0</v>
      </c>
      <c r="F22" s="401">
        <v>49019</v>
      </c>
      <c r="G22" s="478">
        <v>0</v>
      </c>
      <c r="H22" s="401">
        <v>20438</v>
      </c>
      <c r="I22" s="477">
        <v>0</v>
      </c>
      <c r="J22" s="401">
        <v>20428</v>
      </c>
      <c r="K22" s="478">
        <v>0</v>
      </c>
      <c r="L22" s="401">
        <v>23128</v>
      </c>
      <c r="M22" s="477">
        <v>0</v>
      </c>
      <c r="N22" s="401">
        <v>21421</v>
      </c>
      <c r="O22" s="478">
        <v>0</v>
      </c>
      <c r="P22" s="404">
        <v>9332</v>
      </c>
      <c r="Q22" s="460">
        <v>0</v>
      </c>
      <c r="R22" s="404">
        <v>7170</v>
      </c>
      <c r="S22" s="478">
        <v>0</v>
      </c>
    </row>
    <row r="23" spans="1:19" ht="14.1" customHeight="1">
      <c r="A23" s="288">
        <v>4</v>
      </c>
      <c r="B23" s="901">
        <v>45427</v>
      </c>
      <c r="C23" s="902"/>
      <c r="D23" s="401">
        <v>54750</v>
      </c>
      <c r="E23" s="477">
        <v>0</v>
      </c>
      <c r="F23" s="401">
        <v>57707</v>
      </c>
      <c r="G23" s="478">
        <v>0</v>
      </c>
      <c r="H23" s="401">
        <v>22263</v>
      </c>
      <c r="I23" s="477">
        <v>0</v>
      </c>
      <c r="J23" s="401">
        <v>22187</v>
      </c>
      <c r="K23" s="478">
        <v>0</v>
      </c>
      <c r="L23" s="401">
        <v>22649</v>
      </c>
      <c r="M23" s="477">
        <v>0</v>
      </c>
      <c r="N23" s="401">
        <v>24764</v>
      </c>
      <c r="O23" s="478">
        <v>0</v>
      </c>
      <c r="P23" s="404">
        <v>9838</v>
      </c>
      <c r="Q23" s="460">
        <v>0</v>
      </c>
      <c r="R23" s="404">
        <v>10756</v>
      </c>
      <c r="S23" s="478">
        <v>0</v>
      </c>
    </row>
    <row r="24" spans="1:19" ht="14.1" customHeight="1">
      <c r="A24" s="288">
        <v>3</v>
      </c>
      <c r="B24" s="901">
        <v>45458</v>
      </c>
      <c r="C24" s="902"/>
      <c r="D24" s="401">
        <v>58368</v>
      </c>
      <c r="E24" s="477">
        <v>0</v>
      </c>
      <c r="F24" s="401">
        <v>56213</v>
      </c>
      <c r="G24" s="478">
        <v>0</v>
      </c>
      <c r="H24" s="401">
        <v>23241</v>
      </c>
      <c r="I24" s="477">
        <v>0</v>
      </c>
      <c r="J24" s="401">
        <v>23269</v>
      </c>
      <c r="K24" s="478">
        <v>0</v>
      </c>
      <c r="L24" s="401">
        <v>22845</v>
      </c>
      <c r="M24" s="477">
        <v>0</v>
      </c>
      <c r="N24" s="401">
        <v>20838</v>
      </c>
      <c r="O24" s="478">
        <v>0</v>
      </c>
      <c r="P24" s="404">
        <v>12282</v>
      </c>
      <c r="Q24" s="460">
        <v>0</v>
      </c>
      <c r="R24" s="404">
        <v>12106</v>
      </c>
      <c r="S24" s="478">
        <v>0</v>
      </c>
    </row>
    <row r="25" spans="1:19" ht="14.1" customHeight="1">
      <c r="A25" s="288">
        <v>2</v>
      </c>
      <c r="B25" s="901">
        <v>45488</v>
      </c>
      <c r="C25" s="902"/>
      <c r="D25" s="401">
        <v>82485</v>
      </c>
      <c r="E25" s="477">
        <v>0</v>
      </c>
      <c r="F25" s="401">
        <v>74272</v>
      </c>
      <c r="G25" s="478">
        <v>0</v>
      </c>
      <c r="H25" s="401">
        <v>34193</v>
      </c>
      <c r="I25" s="477">
        <v>0</v>
      </c>
      <c r="J25" s="401">
        <v>34105</v>
      </c>
      <c r="K25" s="478">
        <v>0</v>
      </c>
      <c r="L25" s="401">
        <v>32436</v>
      </c>
      <c r="M25" s="477">
        <v>0</v>
      </c>
      <c r="N25" s="401">
        <v>25263</v>
      </c>
      <c r="O25" s="478">
        <v>0</v>
      </c>
      <c r="P25" s="404">
        <v>15856</v>
      </c>
      <c r="Q25" s="460">
        <v>0</v>
      </c>
      <c r="R25" s="404">
        <v>14904</v>
      </c>
      <c r="S25" s="478">
        <v>0</v>
      </c>
    </row>
    <row r="26" spans="1:19" ht="14.1" customHeight="1">
      <c r="A26" s="288">
        <v>1</v>
      </c>
      <c r="B26" s="901">
        <v>45519</v>
      </c>
      <c r="C26" s="902"/>
      <c r="D26" s="401">
        <v>82752</v>
      </c>
      <c r="E26" s="477">
        <v>0</v>
      </c>
      <c r="F26" s="401">
        <v>92833</v>
      </c>
      <c r="G26" s="478">
        <v>0</v>
      </c>
      <c r="H26" s="401">
        <v>40665</v>
      </c>
      <c r="I26" s="477">
        <v>0</v>
      </c>
      <c r="J26" s="401">
        <v>40969</v>
      </c>
      <c r="K26" s="478">
        <v>0</v>
      </c>
      <c r="L26" s="401">
        <v>27498</v>
      </c>
      <c r="M26" s="477">
        <v>0</v>
      </c>
      <c r="N26" s="401">
        <v>34591</v>
      </c>
      <c r="O26" s="478">
        <v>0</v>
      </c>
      <c r="P26" s="487">
        <v>14589</v>
      </c>
      <c r="Q26" s="460">
        <v>0</v>
      </c>
      <c r="R26" s="487">
        <v>17273</v>
      </c>
      <c r="S26" s="478">
        <v>0</v>
      </c>
    </row>
    <row r="27" spans="1:19" ht="14.1" customHeight="1">
      <c r="A27" s="288">
        <v>0</v>
      </c>
      <c r="B27" s="901">
        <v>45550</v>
      </c>
      <c r="C27" s="902"/>
      <c r="D27" s="401">
        <v>69800</v>
      </c>
      <c r="E27" s="477">
        <v>0</v>
      </c>
      <c r="F27" s="401">
        <v>72738</v>
      </c>
      <c r="G27" s="478">
        <v>0</v>
      </c>
      <c r="H27" s="401">
        <v>31109</v>
      </c>
      <c r="I27" s="477">
        <v>0</v>
      </c>
      <c r="J27" s="401">
        <v>31131</v>
      </c>
      <c r="K27" s="478">
        <v>0</v>
      </c>
      <c r="L27" s="401">
        <v>26280</v>
      </c>
      <c r="M27" s="477">
        <v>0</v>
      </c>
      <c r="N27" s="401">
        <v>26384</v>
      </c>
      <c r="O27" s="478">
        <v>0</v>
      </c>
      <c r="P27" s="487">
        <v>12411</v>
      </c>
      <c r="Q27" s="460">
        <v>0</v>
      </c>
      <c r="R27" s="487">
        <v>15223</v>
      </c>
      <c r="S27" s="478">
        <v>0</v>
      </c>
    </row>
    <row r="28" spans="1:19" ht="14.1" customHeight="1">
      <c r="B28" s="382"/>
      <c r="C28" s="488"/>
      <c r="D28" s="401"/>
      <c r="E28" s="465"/>
      <c r="F28" s="401"/>
      <c r="G28" s="466"/>
      <c r="H28" s="401"/>
      <c r="I28" s="465"/>
      <c r="J28" s="401"/>
      <c r="K28" s="466"/>
      <c r="L28" s="401"/>
      <c r="M28" s="465"/>
      <c r="N28" s="401"/>
      <c r="O28" s="344"/>
      <c r="P28" s="439"/>
      <c r="Q28" s="412"/>
      <c r="S28" s="452"/>
    </row>
    <row r="29" spans="1:19" ht="14.1" customHeight="1">
      <c r="A29" s="288">
        <v>2023</v>
      </c>
      <c r="B29" s="861" t="str">
        <f>"Cumul jan-"&amp;TEXT(B27,"mmm aa")</f>
        <v>Cumul jan-sept 24</v>
      </c>
      <c r="C29" s="862"/>
      <c r="D29" s="418">
        <v>533109</v>
      </c>
      <c r="E29" s="467"/>
      <c r="F29" s="418">
        <v>544275</v>
      </c>
      <c r="G29" s="469"/>
      <c r="H29" s="418">
        <v>232078</v>
      </c>
      <c r="I29" s="467"/>
      <c r="J29" s="418">
        <v>231998</v>
      </c>
      <c r="K29" s="469"/>
      <c r="L29" s="418">
        <v>212110</v>
      </c>
      <c r="M29" s="467"/>
      <c r="N29" s="418">
        <v>218000</v>
      </c>
      <c r="O29" s="480"/>
      <c r="P29" s="418">
        <v>88921</v>
      </c>
      <c r="Q29" s="412"/>
      <c r="R29" s="418">
        <v>94277</v>
      </c>
      <c r="S29" s="452"/>
    </row>
    <row r="30" spans="1:19" ht="14.1" customHeight="1">
      <c r="A30" s="288">
        <v>2022</v>
      </c>
      <c r="B30" s="861" t="str">
        <f>"Cumul jan-"&amp;TEXT(B27-365.2,"mmm aa")</f>
        <v>Cumul jan-sept 23</v>
      </c>
      <c r="C30" s="862"/>
      <c r="D30" s="418">
        <v>453280</v>
      </c>
      <c r="E30" s="467"/>
      <c r="F30" s="418">
        <v>473560</v>
      </c>
      <c r="G30" s="469"/>
      <c r="H30" s="418">
        <v>206390</v>
      </c>
      <c r="I30" s="467"/>
      <c r="J30" s="418">
        <v>206425</v>
      </c>
      <c r="K30" s="469"/>
      <c r="L30" s="418">
        <v>167604</v>
      </c>
      <c r="M30" s="467"/>
      <c r="N30" s="418">
        <v>186381</v>
      </c>
      <c r="O30" s="352"/>
      <c r="P30" s="418">
        <v>79286</v>
      </c>
      <c r="Q30" s="412"/>
      <c r="R30" s="418">
        <v>80754</v>
      </c>
      <c r="S30" s="452"/>
    </row>
    <row r="31" spans="1:19" ht="14.1" customHeight="1" thickBot="1">
      <c r="B31" s="360" t="s">
        <v>5</v>
      </c>
      <c r="C31" s="489" t="str">
        <f>IF(MONTH(B27)&lt;7,MONTH(B27)&amp;" premiers mois",MONTH(B27)&amp;" mois")</f>
        <v>9 mois</v>
      </c>
      <c r="D31" s="474">
        <v>0.17611410165901864</v>
      </c>
      <c r="E31" s="473"/>
      <c r="F31" s="474">
        <v>0.14932637891713818</v>
      </c>
      <c r="G31" s="476"/>
      <c r="H31" s="474">
        <v>0.12446339454430921</v>
      </c>
      <c r="I31" s="473"/>
      <c r="J31" s="474">
        <v>0.12388518832505757</v>
      </c>
      <c r="K31" s="476"/>
      <c r="L31" s="474">
        <v>0.26554258848237522</v>
      </c>
      <c r="M31" s="473"/>
      <c r="N31" s="474">
        <v>0.16964712068290222</v>
      </c>
      <c r="O31" s="476"/>
      <c r="P31" s="474">
        <v>0.12152208460510061</v>
      </c>
      <c r="Q31" s="490"/>
      <c r="R31" s="474">
        <v>0.16745919706763757</v>
      </c>
      <c r="S31" s="314"/>
    </row>
    <row r="32" spans="1:19" ht="15" customHeight="1">
      <c r="B32" s="491" t="s">
        <v>339</v>
      </c>
      <c r="N32" s="316"/>
      <c r="P32" s="316"/>
    </row>
    <row r="33" spans="1:2" ht="12.75" customHeight="1">
      <c r="B33" s="491" t="s">
        <v>113</v>
      </c>
    </row>
    <row r="34" spans="1:2" ht="12.75" customHeight="1">
      <c r="A34" s="288">
        <v>1</v>
      </c>
    </row>
  </sheetData>
  <mergeCells count="41">
    <mergeCell ref="N3:O3"/>
    <mergeCell ref="B3:C3"/>
    <mergeCell ref="D3:E3"/>
    <mergeCell ref="B1:S1"/>
    <mergeCell ref="B2:C2"/>
    <mergeCell ref="D2:G2"/>
    <mergeCell ref="H2:K2"/>
    <mergeCell ref="L2:O2"/>
    <mergeCell ref="P2:S2"/>
    <mergeCell ref="B30:C30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25:C25"/>
    <mergeCell ref="B26:C26"/>
    <mergeCell ref="B27:C27"/>
    <mergeCell ref="B29:C29"/>
    <mergeCell ref="R3:S3"/>
    <mergeCell ref="B4:C4"/>
    <mergeCell ref="B5:C5"/>
    <mergeCell ref="J3:K3"/>
    <mergeCell ref="L3:M3"/>
    <mergeCell ref="B7:C7"/>
    <mergeCell ref="B8:C8"/>
    <mergeCell ref="B9:C9"/>
    <mergeCell ref="B6:C6"/>
    <mergeCell ref="P3:Q3"/>
    <mergeCell ref="F3:G3"/>
    <mergeCell ref="H3:I3"/>
  </mergeCells>
  <conditionalFormatting sqref="D31 F31 L31 N31 H31 J31 P31 R31">
    <cfRule type="cellIs" dxfId="9" priority="1" operator="lessThan">
      <formula>0</formula>
    </cfRule>
  </conditionalFormatting>
  <printOptions horizontalCentered="1" verticalCentered="1"/>
  <pageMargins left="0" right="0" top="1.3779527559055118" bottom="0.78740157480314965" header="0" footer="0"/>
  <pageSetup paperSize="9" scale="72" firstPageNumber="18" orientation="portrait" useFirstPageNumber="1" r:id="rId1"/>
  <headerFooter>
    <oddHeader>&amp;L&amp;G&amp;R&amp;G</oddHeader>
    <oddFooter xml:space="preserve">&amp;C&amp;"Arial Black,Normal"&amp;12 &amp;K03+00029&amp;R&amp;"Arial Black,Gras"&amp;14&amp;K03+000Janvier 2024 | N°53&amp;G           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>
    <tabColor rgb="FF00B0F0"/>
  </sheetPr>
  <dimension ref="A1:U35"/>
  <sheetViews>
    <sheetView showZeros="0" showWhiteSpace="0" zoomScale="70" zoomScaleNormal="70" workbookViewId="0">
      <selection activeCell="AB44" sqref="AB44"/>
    </sheetView>
  </sheetViews>
  <sheetFormatPr baseColWidth="10" defaultColWidth="11.42578125" defaultRowHeight="12.75" customHeight="1"/>
  <cols>
    <col min="1" max="1" width="4.7109375" style="1" customWidth="1"/>
    <col min="2" max="2" width="6.7109375" customWidth="1"/>
    <col min="3" max="3" width="12.28515625" customWidth="1"/>
    <col min="4" max="4" width="7.140625" customWidth="1"/>
    <col min="5" max="5" width="1.28515625" customWidth="1"/>
    <col min="6" max="6" width="8.42578125" customWidth="1"/>
    <col min="7" max="7" width="1.7109375" customWidth="1"/>
    <col min="8" max="8" width="8.28515625" customWidth="1"/>
    <col min="9" max="9" width="1.7109375" customWidth="1"/>
    <col min="10" max="10" width="8" customWidth="1"/>
    <col min="11" max="11" width="1.7109375" customWidth="1"/>
    <col min="12" max="12" width="9.42578125" customWidth="1"/>
    <col min="13" max="13" width="1.7109375" customWidth="1"/>
    <col min="14" max="14" width="8" customWidth="1"/>
    <col min="15" max="15" width="1.7109375" customWidth="1"/>
    <col min="16" max="16" width="8.28515625" customWidth="1"/>
    <col min="17" max="17" width="1.7109375" customWidth="1"/>
    <col min="18" max="18" width="7.42578125" customWidth="1"/>
    <col min="19" max="19" width="2" customWidth="1"/>
    <col min="20" max="20" width="7.7109375" customWidth="1"/>
    <col min="21" max="21" width="2.28515625" customWidth="1"/>
  </cols>
  <sheetData>
    <row r="1" spans="1:21" ht="24" customHeight="1" thickBot="1">
      <c r="B1" s="832" t="s">
        <v>426</v>
      </c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</row>
    <row r="2" spans="1:21" ht="53.25" customHeight="1" thickBot="1">
      <c r="B2" s="911"/>
      <c r="C2" s="912"/>
      <c r="D2" s="913" t="s">
        <v>12</v>
      </c>
      <c r="E2" s="914"/>
      <c r="F2" s="908" t="s">
        <v>143</v>
      </c>
      <c r="G2" s="909"/>
      <c r="H2" s="907" t="s">
        <v>148</v>
      </c>
      <c r="I2" s="907"/>
      <c r="J2" s="908" t="s">
        <v>147</v>
      </c>
      <c r="K2" s="909"/>
      <c r="L2" s="907" t="s">
        <v>146</v>
      </c>
      <c r="M2" s="907"/>
      <c r="N2" s="908" t="s">
        <v>144</v>
      </c>
      <c r="O2" s="909"/>
      <c r="P2" s="907" t="s">
        <v>145</v>
      </c>
      <c r="Q2" s="907"/>
      <c r="R2" s="908" t="s">
        <v>149</v>
      </c>
      <c r="S2" s="909"/>
      <c r="T2" s="907" t="s">
        <v>150</v>
      </c>
      <c r="U2" s="910"/>
    </row>
    <row r="3" spans="1:21" ht="12.75" customHeight="1">
      <c r="B3" s="4" t="s">
        <v>7</v>
      </c>
      <c r="C3" s="7"/>
      <c r="D3" s="2"/>
      <c r="E3" s="85"/>
      <c r="F3" s="42"/>
      <c r="G3" s="86"/>
      <c r="H3" s="40"/>
      <c r="I3" s="85"/>
      <c r="J3" s="42"/>
      <c r="K3" s="86"/>
      <c r="L3" s="40"/>
      <c r="M3" s="85"/>
      <c r="N3" s="42"/>
      <c r="O3" s="86"/>
      <c r="P3" s="40"/>
      <c r="Q3" s="85"/>
      <c r="R3" s="44"/>
      <c r="S3" s="41"/>
      <c r="U3" s="35"/>
    </row>
    <row r="4" spans="1:21" ht="13.15" customHeight="1">
      <c r="A4" s="1">
        <v>23</v>
      </c>
      <c r="B4" s="905">
        <v>44849</v>
      </c>
      <c r="C4" s="906"/>
      <c r="D4" s="14">
        <v>7194</v>
      </c>
      <c r="E4" s="38">
        <v>0</v>
      </c>
      <c r="F4" s="94">
        <v>100</v>
      </c>
      <c r="G4" s="74">
        <v>0</v>
      </c>
      <c r="H4" s="38">
        <v>639</v>
      </c>
      <c r="I4" s="38">
        <v>0</v>
      </c>
      <c r="J4" s="94">
        <v>1046</v>
      </c>
      <c r="K4" s="74">
        <v>0</v>
      </c>
      <c r="L4" s="38">
        <v>950</v>
      </c>
      <c r="M4" s="38">
        <v>0</v>
      </c>
      <c r="N4" s="94">
        <v>55</v>
      </c>
      <c r="O4" s="74">
        <v>0</v>
      </c>
      <c r="P4" s="38">
        <v>2249</v>
      </c>
      <c r="Q4" s="38">
        <v>0</v>
      </c>
      <c r="R4" s="94">
        <v>1775</v>
      </c>
      <c r="S4" s="74">
        <v>0</v>
      </c>
      <c r="T4" s="38">
        <v>380</v>
      </c>
      <c r="U4" s="37">
        <v>0</v>
      </c>
    </row>
    <row r="5" spans="1:21" ht="13.15" customHeight="1">
      <c r="A5" s="1">
        <v>22</v>
      </c>
      <c r="B5" s="905">
        <v>44880</v>
      </c>
      <c r="C5" s="906"/>
      <c r="D5" s="14">
        <v>7314</v>
      </c>
      <c r="E5" s="38">
        <v>0</v>
      </c>
      <c r="F5" s="94">
        <v>162</v>
      </c>
      <c r="G5" s="74">
        <v>0</v>
      </c>
      <c r="H5" s="38">
        <v>737</v>
      </c>
      <c r="I5" s="38">
        <v>0</v>
      </c>
      <c r="J5" s="94">
        <v>1298</v>
      </c>
      <c r="K5" s="74">
        <v>0</v>
      </c>
      <c r="L5" s="38">
        <v>773</v>
      </c>
      <c r="M5" s="38">
        <v>0</v>
      </c>
      <c r="N5" s="94">
        <v>48</v>
      </c>
      <c r="O5" s="74">
        <v>0</v>
      </c>
      <c r="P5" s="38">
        <v>2203</v>
      </c>
      <c r="Q5" s="38">
        <v>0</v>
      </c>
      <c r="R5" s="94">
        <v>1783</v>
      </c>
      <c r="S5" s="74">
        <v>0</v>
      </c>
      <c r="T5" s="38">
        <v>310</v>
      </c>
      <c r="U5" s="37">
        <v>0</v>
      </c>
    </row>
    <row r="6" spans="1:21" ht="13.15" customHeight="1">
      <c r="A6" s="1">
        <v>21</v>
      </c>
      <c r="B6" s="905">
        <v>44910</v>
      </c>
      <c r="C6" s="906"/>
      <c r="D6" s="14">
        <v>4534</v>
      </c>
      <c r="E6" s="38">
        <v>0</v>
      </c>
      <c r="F6" s="94">
        <v>78</v>
      </c>
      <c r="G6" s="74">
        <v>0</v>
      </c>
      <c r="H6" s="38">
        <v>741</v>
      </c>
      <c r="I6" s="38">
        <v>0</v>
      </c>
      <c r="J6" s="94">
        <v>705</v>
      </c>
      <c r="K6" s="74">
        <v>0</v>
      </c>
      <c r="L6" s="38">
        <v>405</v>
      </c>
      <c r="M6" s="38">
        <v>0</v>
      </c>
      <c r="N6" s="94">
        <v>41</v>
      </c>
      <c r="O6" s="74">
        <v>0</v>
      </c>
      <c r="P6" s="38">
        <v>1200</v>
      </c>
      <c r="Q6" s="38">
        <v>0</v>
      </c>
      <c r="R6" s="94">
        <v>1137</v>
      </c>
      <c r="S6" s="74">
        <v>0</v>
      </c>
      <c r="T6" s="38">
        <v>227</v>
      </c>
      <c r="U6" s="37">
        <v>0</v>
      </c>
    </row>
    <row r="7" spans="1:21" ht="13.15" customHeight="1">
      <c r="A7" s="1">
        <v>20</v>
      </c>
      <c r="B7" s="905">
        <v>44941</v>
      </c>
      <c r="C7" s="906"/>
      <c r="D7" s="14">
        <v>5251</v>
      </c>
      <c r="E7" s="38">
        <v>0</v>
      </c>
      <c r="F7" s="94">
        <v>97</v>
      </c>
      <c r="G7" s="74">
        <v>0</v>
      </c>
      <c r="H7" s="38">
        <v>959</v>
      </c>
      <c r="I7" s="38">
        <v>0</v>
      </c>
      <c r="J7" s="94">
        <v>737</v>
      </c>
      <c r="K7" s="74">
        <v>0</v>
      </c>
      <c r="L7" s="38">
        <v>406</v>
      </c>
      <c r="M7" s="38">
        <v>0</v>
      </c>
      <c r="N7" s="94">
        <v>42</v>
      </c>
      <c r="O7" s="74">
        <v>0</v>
      </c>
      <c r="P7" s="38">
        <v>1533</v>
      </c>
      <c r="Q7" s="38">
        <v>0</v>
      </c>
      <c r="R7" s="94">
        <v>1254</v>
      </c>
      <c r="S7" s="74">
        <v>0</v>
      </c>
      <c r="T7" s="38">
        <v>223</v>
      </c>
      <c r="U7" s="37">
        <v>0</v>
      </c>
    </row>
    <row r="8" spans="1:21" ht="13.15" customHeight="1">
      <c r="A8" s="1">
        <v>19</v>
      </c>
      <c r="B8" s="905">
        <v>44972</v>
      </c>
      <c r="C8" s="906"/>
      <c r="D8" s="14">
        <v>5294</v>
      </c>
      <c r="E8" s="38">
        <v>0</v>
      </c>
      <c r="F8" s="94">
        <v>93</v>
      </c>
      <c r="G8" s="74">
        <v>0</v>
      </c>
      <c r="H8" s="38">
        <v>696</v>
      </c>
      <c r="I8" s="38">
        <v>0</v>
      </c>
      <c r="J8" s="94">
        <v>775</v>
      </c>
      <c r="K8" s="74">
        <v>0</v>
      </c>
      <c r="L8" s="38">
        <v>492</v>
      </c>
      <c r="M8" s="38">
        <v>0</v>
      </c>
      <c r="N8" s="94">
        <v>59</v>
      </c>
      <c r="O8" s="74">
        <v>0</v>
      </c>
      <c r="P8" s="38">
        <v>1208</v>
      </c>
      <c r="Q8" s="38">
        <v>0</v>
      </c>
      <c r="R8" s="94">
        <v>1648</v>
      </c>
      <c r="S8" s="74">
        <v>0</v>
      </c>
      <c r="T8" s="38">
        <v>323</v>
      </c>
      <c r="U8" s="37">
        <v>0</v>
      </c>
    </row>
    <row r="9" spans="1:21" ht="13.15" customHeight="1">
      <c r="A9" s="1">
        <v>18</v>
      </c>
      <c r="B9" s="905">
        <v>45000</v>
      </c>
      <c r="C9" s="906"/>
      <c r="D9" s="14">
        <v>4890</v>
      </c>
      <c r="E9" s="38">
        <v>0</v>
      </c>
      <c r="F9" s="94">
        <v>77</v>
      </c>
      <c r="G9" s="74">
        <v>0</v>
      </c>
      <c r="H9" s="38">
        <v>878</v>
      </c>
      <c r="I9" s="38">
        <v>0</v>
      </c>
      <c r="J9" s="94">
        <v>897</v>
      </c>
      <c r="K9" s="74">
        <v>0</v>
      </c>
      <c r="L9" s="38">
        <v>396</v>
      </c>
      <c r="M9" s="38">
        <v>0</v>
      </c>
      <c r="N9" s="94">
        <v>48</v>
      </c>
      <c r="O9" s="74">
        <v>0</v>
      </c>
      <c r="P9" s="38">
        <v>1149</v>
      </c>
      <c r="Q9" s="38">
        <v>0</v>
      </c>
      <c r="R9" s="94">
        <v>1026</v>
      </c>
      <c r="S9" s="74">
        <v>0</v>
      </c>
      <c r="T9" s="38">
        <v>419</v>
      </c>
      <c r="U9" s="37">
        <v>0</v>
      </c>
    </row>
    <row r="10" spans="1:21" ht="13.15" customHeight="1">
      <c r="A10" s="1">
        <v>17</v>
      </c>
      <c r="B10" s="905">
        <v>45031</v>
      </c>
      <c r="C10" s="906"/>
      <c r="D10" s="14">
        <v>4655</v>
      </c>
      <c r="E10" s="38">
        <v>0</v>
      </c>
      <c r="F10" s="94">
        <v>84</v>
      </c>
      <c r="G10" s="74">
        <v>0</v>
      </c>
      <c r="H10" s="38">
        <v>407</v>
      </c>
      <c r="I10" s="38">
        <v>0</v>
      </c>
      <c r="J10" s="94">
        <v>1138</v>
      </c>
      <c r="K10" s="74">
        <v>0</v>
      </c>
      <c r="L10" s="38">
        <v>394</v>
      </c>
      <c r="M10" s="38">
        <v>0</v>
      </c>
      <c r="N10" s="94">
        <v>45</v>
      </c>
      <c r="O10" s="74">
        <v>0</v>
      </c>
      <c r="P10" s="38">
        <v>1240</v>
      </c>
      <c r="Q10" s="38">
        <v>0</v>
      </c>
      <c r="R10" s="94">
        <v>950</v>
      </c>
      <c r="S10" s="74">
        <v>0</v>
      </c>
      <c r="T10" s="38">
        <v>397</v>
      </c>
      <c r="U10" s="37">
        <v>0</v>
      </c>
    </row>
    <row r="11" spans="1:21" ht="13.15" customHeight="1">
      <c r="A11" s="1">
        <v>16</v>
      </c>
      <c r="B11" s="905">
        <v>45061</v>
      </c>
      <c r="C11" s="906"/>
      <c r="D11" s="14">
        <v>4763</v>
      </c>
      <c r="E11" s="38">
        <v>0</v>
      </c>
      <c r="F11" s="94">
        <v>174</v>
      </c>
      <c r="G11" s="74">
        <v>0</v>
      </c>
      <c r="H11" s="38">
        <v>723</v>
      </c>
      <c r="I11" s="38">
        <v>0</v>
      </c>
      <c r="J11" s="94">
        <v>1161</v>
      </c>
      <c r="K11" s="74">
        <v>0</v>
      </c>
      <c r="L11" s="38">
        <v>430</v>
      </c>
      <c r="M11" s="38">
        <v>0</v>
      </c>
      <c r="N11" s="94">
        <v>37</v>
      </c>
      <c r="O11" s="74">
        <v>0</v>
      </c>
      <c r="P11" s="38">
        <v>1002</v>
      </c>
      <c r="Q11" s="38">
        <v>0</v>
      </c>
      <c r="R11" s="94">
        <v>1001</v>
      </c>
      <c r="S11" s="74">
        <v>0</v>
      </c>
      <c r="T11" s="38">
        <v>235</v>
      </c>
      <c r="U11" s="37">
        <v>0</v>
      </c>
    </row>
    <row r="12" spans="1:21" ht="13.15" customHeight="1">
      <c r="A12" s="1">
        <v>15</v>
      </c>
      <c r="B12" s="905">
        <v>45092</v>
      </c>
      <c r="C12" s="906"/>
      <c r="D12" s="14">
        <v>5922</v>
      </c>
      <c r="E12" s="38">
        <v>0</v>
      </c>
      <c r="F12" s="94">
        <v>56</v>
      </c>
      <c r="G12" s="74">
        <v>0</v>
      </c>
      <c r="H12" s="38">
        <v>914</v>
      </c>
      <c r="I12" s="38">
        <v>0</v>
      </c>
      <c r="J12" s="94">
        <v>2210</v>
      </c>
      <c r="K12" s="74">
        <v>0</v>
      </c>
      <c r="L12" s="38">
        <v>281</v>
      </c>
      <c r="M12" s="38">
        <v>0</v>
      </c>
      <c r="N12" s="94">
        <v>30</v>
      </c>
      <c r="O12" s="74">
        <v>0</v>
      </c>
      <c r="P12" s="38">
        <v>1026</v>
      </c>
      <c r="Q12" s="38">
        <v>0</v>
      </c>
      <c r="R12" s="94">
        <v>995</v>
      </c>
      <c r="S12" s="74">
        <v>0</v>
      </c>
      <c r="T12" s="38">
        <v>410</v>
      </c>
      <c r="U12" s="37">
        <v>0</v>
      </c>
    </row>
    <row r="13" spans="1:21" ht="13.15" customHeight="1">
      <c r="A13" s="1">
        <v>14</v>
      </c>
      <c r="B13" s="905">
        <v>45122</v>
      </c>
      <c r="C13" s="906"/>
      <c r="D13" s="14">
        <v>2925</v>
      </c>
      <c r="E13" s="38">
        <v>0</v>
      </c>
      <c r="F13" s="94">
        <v>43</v>
      </c>
      <c r="G13" s="74">
        <v>0</v>
      </c>
      <c r="H13" s="38">
        <v>149</v>
      </c>
      <c r="I13" s="38">
        <v>0</v>
      </c>
      <c r="J13" s="94">
        <v>492</v>
      </c>
      <c r="K13" s="74">
        <v>0</v>
      </c>
      <c r="L13" s="38">
        <v>163</v>
      </c>
      <c r="M13" s="38">
        <v>0</v>
      </c>
      <c r="N13" s="94">
        <v>21</v>
      </c>
      <c r="O13" s="74">
        <v>0</v>
      </c>
      <c r="P13" s="38">
        <v>662</v>
      </c>
      <c r="Q13" s="38">
        <v>0</v>
      </c>
      <c r="R13" s="94">
        <v>914</v>
      </c>
      <c r="S13" s="74">
        <v>0</v>
      </c>
      <c r="T13" s="38">
        <v>481</v>
      </c>
      <c r="U13" s="37">
        <v>0</v>
      </c>
    </row>
    <row r="14" spans="1:21" ht="13.15" customHeight="1">
      <c r="A14" s="1">
        <v>13</v>
      </c>
      <c r="B14" s="905">
        <v>45153</v>
      </c>
      <c r="C14" s="906"/>
      <c r="D14" s="14">
        <v>5663</v>
      </c>
      <c r="E14" s="38">
        <v>0</v>
      </c>
      <c r="F14" s="94">
        <v>64</v>
      </c>
      <c r="G14" s="74">
        <v>0</v>
      </c>
      <c r="H14" s="38">
        <v>744</v>
      </c>
      <c r="I14" s="38">
        <v>0</v>
      </c>
      <c r="J14" s="94">
        <v>1105</v>
      </c>
      <c r="K14" s="74">
        <v>0</v>
      </c>
      <c r="L14" s="38">
        <v>297</v>
      </c>
      <c r="M14" s="38">
        <v>0</v>
      </c>
      <c r="N14" s="94">
        <v>41</v>
      </c>
      <c r="O14" s="74">
        <v>0</v>
      </c>
      <c r="P14" s="38">
        <v>1595</v>
      </c>
      <c r="Q14" s="38">
        <v>0</v>
      </c>
      <c r="R14" s="94">
        <v>1421</v>
      </c>
      <c r="S14" s="74">
        <v>0</v>
      </c>
      <c r="T14" s="38">
        <v>396</v>
      </c>
      <c r="U14" s="37">
        <v>0</v>
      </c>
    </row>
    <row r="15" spans="1:21" ht="13.15" customHeight="1">
      <c r="A15" s="1">
        <v>12</v>
      </c>
      <c r="B15" s="905">
        <v>45184</v>
      </c>
      <c r="C15" s="906"/>
      <c r="D15" s="14">
        <v>5348</v>
      </c>
      <c r="E15" s="38">
        <v>0</v>
      </c>
      <c r="F15" s="94">
        <v>55</v>
      </c>
      <c r="G15" s="74">
        <v>0</v>
      </c>
      <c r="H15" s="38">
        <v>467</v>
      </c>
      <c r="I15" s="38">
        <v>0</v>
      </c>
      <c r="J15" s="94">
        <v>851</v>
      </c>
      <c r="K15" s="74">
        <v>0</v>
      </c>
      <c r="L15" s="38">
        <v>555</v>
      </c>
      <c r="M15" s="38">
        <v>0</v>
      </c>
      <c r="N15" s="94">
        <v>54</v>
      </c>
      <c r="O15" s="74">
        <v>0</v>
      </c>
      <c r="P15" s="38">
        <v>1704</v>
      </c>
      <c r="Q15" s="38">
        <v>0</v>
      </c>
      <c r="R15" s="94">
        <v>1198</v>
      </c>
      <c r="S15" s="74">
        <v>0</v>
      </c>
      <c r="T15" s="38">
        <v>464</v>
      </c>
      <c r="U15" s="37">
        <v>0</v>
      </c>
    </row>
    <row r="16" spans="1:21" ht="13.15" customHeight="1">
      <c r="A16" s="1">
        <v>11</v>
      </c>
      <c r="B16" s="905">
        <v>45214</v>
      </c>
      <c r="C16" s="906"/>
      <c r="D16" s="14">
        <v>6833</v>
      </c>
      <c r="E16" s="38">
        <v>0</v>
      </c>
      <c r="F16" s="94">
        <v>56</v>
      </c>
      <c r="G16" s="74">
        <v>0</v>
      </c>
      <c r="H16" s="38">
        <v>661</v>
      </c>
      <c r="I16" s="38">
        <v>0</v>
      </c>
      <c r="J16" s="94">
        <v>1144</v>
      </c>
      <c r="K16" s="74">
        <v>0</v>
      </c>
      <c r="L16" s="38">
        <v>790</v>
      </c>
      <c r="M16" s="38">
        <v>0</v>
      </c>
      <c r="N16" s="94">
        <v>45</v>
      </c>
      <c r="O16" s="74">
        <v>0</v>
      </c>
      <c r="P16" s="38">
        <v>1426</v>
      </c>
      <c r="Q16" s="38">
        <v>0</v>
      </c>
      <c r="R16" s="94">
        <v>1649</v>
      </c>
      <c r="S16" s="74">
        <v>0</v>
      </c>
      <c r="T16" s="38">
        <v>1062</v>
      </c>
      <c r="U16" s="37">
        <v>0</v>
      </c>
    </row>
    <row r="17" spans="1:21" ht="13.15" customHeight="1">
      <c r="A17" s="1">
        <v>10</v>
      </c>
      <c r="B17" s="905">
        <v>45245</v>
      </c>
      <c r="C17" s="906"/>
      <c r="D17" s="14">
        <v>6235</v>
      </c>
      <c r="E17" s="38">
        <v>0</v>
      </c>
      <c r="F17" s="94">
        <v>72</v>
      </c>
      <c r="G17" s="74">
        <v>0</v>
      </c>
      <c r="H17" s="38">
        <v>879</v>
      </c>
      <c r="I17" s="38">
        <v>0</v>
      </c>
      <c r="J17" s="94">
        <v>1314</v>
      </c>
      <c r="K17" s="74">
        <v>0</v>
      </c>
      <c r="L17" s="38">
        <v>660</v>
      </c>
      <c r="M17" s="38">
        <v>0</v>
      </c>
      <c r="N17" s="94">
        <v>38</v>
      </c>
      <c r="O17" s="74">
        <v>0</v>
      </c>
      <c r="P17" s="38">
        <v>1077</v>
      </c>
      <c r="Q17" s="38">
        <v>0</v>
      </c>
      <c r="R17" s="94">
        <v>1812</v>
      </c>
      <c r="S17" s="74">
        <v>0</v>
      </c>
      <c r="T17" s="38">
        <v>383</v>
      </c>
      <c r="U17" s="37">
        <v>0</v>
      </c>
    </row>
    <row r="18" spans="1:21" ht="13.15" customHeight="1">
      <c r="A18" s="1">
        <v>9</v>
      </c>
      <c r="B18" s="905">
        <v>45275</v>
      </c>
      <c r="C18" s="906"/>
      <c r="D18" s="14">
        <v>4194</v>
      </c>
      <c r="E18" s="38">
        <v>0</v>
      </c>
      <c r="F18" s="94">
        <v>116</v>
      </c>
      <c r="G18" s="74">
        <v>0</v>
      </c>
      <c r="H18" s="38">
        <v>636</v>
      </c>
      <c r="I18" s="38">
        <v>0</v>
      </c>
      <c r="J18" s="94">
        <v>583</v>
      </c>
      <c r="K18" s="74">
        <v>0</v>
      </c>
      <c r="L18" s="38">
        <v>389</v>
      </c>
      <c r="M18" s="38">
        <v>0</v>
      </c>
      <c r="N18" s="94">
        <v>39</v>
      </c>
      <c r="O18" s="74">
        <v>0</v>
      </c>
      <c r="P18" s="38">
        <v>899</v>
      </c>
      <c r="Q18" s="38">
        <v>0</v>
      </c>
      <c r="R18" s="94">
        <v>1224</v>
      </c>
      <c r="S18" s="74">
        <v>0</v>
      </c>
      <c r="T18" s="38">
        <v>308</v>
      </c>
      <c r="U18" s="37">
        <v>0</v>
      </c>
    </row>
    <row r="19" spans="1:21" ht="13.15" customHeight="1">
      <c r="A19" s="1">
        <v>8</v>
      </c>
      <c r="B19" s="905">
        <v>45306</v>
      </c>
      <c r="C19" s="906"/>
      <c r="D19" s="14">
        <v>4634</v>
      </c>
      <c r="E19" s="38">
        <v>0</v>
      </c>
      <c r="F19" s="94">
        <v>55</v>
      </c>
      <c r="G19" s="74">
        <v>0</v>
      </c>
      <c r="H19" s="38">
        <v>868</v>
      </c>
      <c r="I19" s="38">
        <v>0</v>
      </c>
      <c r="J19" s="94">
        <v>797</v>
      </c>
      <c r="K19" s="74">
        <v>0</v>
      </c>
      <c r="L19" s="38">
        <v>582</v>
      </c>
      <c r="M19" s="38">
        <v>0</v>
      </c>
      <c r="N19" s="94">
        <v>55</v>
      </c>
      <c r="O19" s="74">
        <v>0</v>
      </c>
      <c r="P19" s="38">
        <v>843</v>
      </c>
      <c r="Q19" s="38">
        <v>0</v>
      </c>
      <c r="R19" s="94">
        <v>1185</v>
      </c>
      <c r="S19" s="74">
        <v>0</v>
      </c>
      <c r="T19" s="38">
        <v>249</v>
      </c>
      <c r="U19" s="37">
        <v>0</v>
      </c>
    </row>
    <row r="20" spans="1:21" ht="13.15" customHeight="1">
      <c r="A20" s="1">
        <v>7</v>
      </c>
      <c r="B20" s="905">
        <v>45337</v>
      </c>
      <c r="C20" s="906"/>
      <c r="D20" s="14">
        <v>4895</v>
      </c>
      <c r="E20" s="38">
        <v>0</v>
      </c>
      <c r="F20" s="94">
        <v>120</v>
      </c>
      <c r="G20" s="74">
        <v>0</v>
      </c>
      <c r="H20" s="38">
        <v>484</v>
      </c>
      <c r="I20" s="38">
        <v>0</v>
      </c>
      <c r="J20" s="94">
        <v>1267</v>
      </c>
      <c r="K20" s="74">
        <v>0</v>
      </c>
      <c r="L20" s="38">
        <v>376</v>
      </c>
      <c r="M20" s="38">
        <v>0</v>
      </c>
      <c r="N20" s="94">
        <v>36</v>
      </c>
      <c r="O20" s="74">
        <v>0</v>
      </c>
      <c r="P20" s="38">
        <v>1052</v>
      </c>
      <c r="Q20" s="38">
        <v>0</v>
      </c>
      <c r="R20" s="94">
        <v>1281</v>
      </c>
      <c r="S20" s="74">
        <v>0</v>
      </c>
      <c r="T20" s="38">
        <v>279</v>
      </c>
      <c r="U20" s="37">
        <v>0</v>
      </c>
    </row>
    <row r="21" spans="1:21" ht="13.15" customHeight="1">
      <c r="A21" s="1">
        <v>6</v>
      </c>
      <c r="B21" s="905">
        <v>45366</v>
      </c>
      <c r="C21" s="906"/>
      <c r="D21" s="14">
        <v>4354</v>
      </c>
      <c r="E21" s="38">
        <v>0</v>
      </c>
      <c r="F21" s="94">
        <v>45</v>
      </c>
      <c r="G21" s="74">
        <v>0</v>
      </c>
      <c r="H21" s="38">
        <v>1171</v>
      </c>
      <c r="I21" s="38">
        <v>0</v>
      </c>
      <c r="J21" s="94">
        <v>798</v>
      </c>
      <c r="K21" s="74">
        <v>0</v>
      </c>
      <c r="L21" s="38">
        <v>353</v>
      </c>
      <c r="M21" s="38">
        <v>0</v>
      </c>
      <c r="N21" s="94">
        <v>46</v>
      </c>
      <c r="O21" s="74">
        <v>0</v>
      </c>
      <c r="P21" s="38">
        <v>634</v>
      </c>
      <c r="Q21" s="38">
        <v>0</v>
      </c>
      <c r="R21" s="94">
        <v>1023</v>
      </c>
      <c r="S21" s="74">
        <v>0</v>
      </c>
      <c r="T21" s="38">
        <v>284</v>
      </c>
      <c r="U21" s="37">
        <v>0</v>
      </c>
    </row>
    <row r="22" spans="1:21" ht="13.15" customHeight="1">
      <c r="A22" s="1">
        <v>5</v>
      </c>
      <c r="B22" s="905">
        <v>45397</v>
      </c>
      <c r="C22" s="906"/>
      <c r="D22" s="14">
        <v>5979</v>
      </c>
      <c r="E22" s="38">
        <v>0</v>
      </c>
      <c r="F22" s="94">
        <v>70</v>
      </c>
      <c r="G22" s="74">
        <v>0</v>
      </c>
      <c r="H22" s="38">
        <v>960</v>
      </c>
      <c r="I22" s="38">
        <v>0</v>
      </c>
      <c r="J22" s="94">
        <v>1009</v>
      </c>
      <c r="K22" s="74">
        <v>0</v>
      </c>
      <c r="L22" s="38">
        <v>564</v>
      </c>
      <c r="M22" s="38">
        <v>0</v>
      </c>
      <c r="N22" s="94">
        <v>69</v>
      </c>
      <c r="O22" s="74">
        <v>0</v>
      </c>
      <c r="P22" s="38">
        <v>1613</v>
      </c>
      <c r="Q22" s="38">
        <v>0</v>
      </c>
      <c r="R22" s="94">
        <v>1422</v>
      </c>
      <c r="S22" s="74">
        <v>0</v>
      </c>
      <c r="T22" s="38">
        <v>272</v>
      </c>
      <c r="U22" s="37">
        <v>0</v>
      </c>
    </row>
    <row r="23" spans="1:21" ht="13.15" customHeight="1">
      <c r="A23" s="1">
        <v>4</v>
      </c>
      <c r="B23" s="905">
        <v>45427</v>
      </c>
      <c r="C23" s="906"/>
      <c r="D23" s="14">
        <v>5405</v>
      </c>
      <c r="E23" s="38">
        <v>0</v>
      </c>
      <c r="F23" s="94">
        <v>71</v>
      </c>
      <c r="G23" s="74">
        <v>0</v>
      </c>
      <c r="H23" s="38">
        <v>1166</v>
      </c>
      <c r="I23" s="38">
        <v>0</v>
      </c>
      <c r="J23" s="94">
        <v>734</v>
      </c>
      <c r="K23" s="74">
        <v>0</v>
      </c>
      <c r="L23" s="38">
        <v>270</v>
      </c>
      <c r="M23" s="38">
        <v>0</v>
      </c>
      <c r="N23" s="94">
        <v>32</v>
      </c>
      <c r="O23" s="74">
        <v>0</v>
      </c>
      <c r="P23" s="38">
        <v>1529</v>
      </c>
      <c r="Q23" s="38">
        <v>0</v>
      </c>
      <c r="R23" s="94">
        <v>1316</v>
      </c>
      <c r="S23" s="74">
        <v>0</v>
      </c>
      <c r="T23" s="38">
        <v>287</v>
      </c>
      <c r="U23" s="37">
        <v>0</v>
      </c>
    </row>
    <row r="24" spans="1:21" ht="13.15" customHeight="1">
      <c r="A24" s="1">
        <v>3</v>
      </c>
      <c r="B24" s="905">
        <v>45458</v>
      </c>
      <c r="C24" s="906"/>
      <c r="D24" s="14">
        <v>4206</v>
      </c>
      <c r="E24" s="38">
        <v>0</v>
      </c>
      <c r="F24" s="94">
        <v>28</v>
      </c>
      <c r="G24" s="74">
        <v>0</v>
      </c>
      <c r="H24" s="38">
        <v>804</v>
      </c>
      <c r="I24" s="38">
        <v>0</v>
      </c>
      <c r="J24" s="94">
        <v>1064</v>
      </c>
      <c r="K24" s="74">
        <v>0</v>
      </c>
      <c r="L24" s="38">
        <v>200</v>
      </c>
      <c r="M24" s="38">
        <v>0</v>
      </c>
      <c r="N24" s="94">
        <v>24</v>
      </c>
      <c r="O24" s="74">
        <v>0</v>
      </c>
      <c r="P24" s="38">
        <v>995</v>
      </c>
      <c r="Q24" s="38">
        <v>0</v>
      </c>
      <c r="R24" s="94">
        <v>868</v>
      </c>
      <c r="S24" s="74">
        <v>0</v>
      </c>
      <c r="T24" s="38">
        <v>223</v>
      </c>
      <c r="U24" s="37">
        <v>0</v>
      </c>
    </row>
    <row r="25" spans="1:21" ht="13.15" customHeight="1">
      <c r="A25" s="1">
        <v>2</v>
      </c>
      <c r="B25" s="905">
        <v>45488</v>
      </c>
      <c r="C25" s="906"/>
      <c r="D25" s="14">
        <v>6539</v>
      </c>
      <c r="E25" s="38">
        <v>0</v>
      </c>
      <c r="F25" s="94">
        <v>149</v>
      </c>
      <c r="G25" s="74">
        <v>0</v>
      </c>
      <c r="H25" s="38">
        <v>829</v>
      </c>
      <c r="I25" s="38">
        <v>0</v>
      </c>
      <c r="J25" s="94">
        <v>1279</v>
      </c>
      <c r="K25" s="74">
        <v>0</v>
      </c>
      <c r="L25" s="38">
        <v>357</v>
      </c>
      <c r="M25" s="38">
        <v>0</v>
      </c>
      <c r="N25" s="94">
        <v>57</v>
      </c>
      <c r="O25" s="74">
        <v>0</v>
      </c>
      <c r="P25" s="38">
        <v>1826</v>
      </c>
      <c r="Q25" s="38">
        <v>0</v>
      </c>
      <c r="R25" s="94">
        <v>1697</v>
      </c>
      <c r="S25" s="74">
        <v>0</v>
      </c>
      <c r="T25" s="38">
        <v>345</v>
      </c>
      <c r="U25" s="37">
        <v>0</v>
      </c>
    </row>
    <row r="26" spans="1:21" ht="13.15" customHeight="1">
      <c r="A26" s="1">
        <v>1</v>
      </c>
      <c r="B26" s="905">
        <v>45519</v>
      </c>
      <c r="C26" s="906"/>
      <c r="D26" s="14">
        <v>5310</v>
      </c>
      <c r="E26" s="38">
        <v>0</v>
      </c>
      <c r="F26" s="94">
        <v>50</v>
      </c>
      <c r="G26" s="74">
        <v>0</v>
      </c>
      <c r="H26" s="38">
        <v>1186</v>
      </c>
      <c r="I26" s="38">
        <v>0</v>
      </c>
      <c r="J26" s="94">
        <v>1001</v>
      </c>
      <c r="K26" s="74">
        <v>0</v>
      </c>
      <c r="L26" s="38">
        <v>204</v>
      </c>
      <c r="M26" s="38">
        <v>0</v>
      </c>
      <c r="N26" s="94">
        <v>30</v>
      </c>
      <c r="O26" s="74">
        <v>0</v>
      </c>
      <c r="P26" s="38">
        <v>1356</v>
      </c>
      <c r="Q26" s="38">
        <v>0</v>
      </c>
      <c r="R26" s="94">
        <v>1179</v>
      </c>
      <c r="S26" s="74">
        <v>0</v>
      </c>
      <c r="T26" s="38">
        <v>304</v>
      </c>
      <c r="U26" s="37">
        <v>0</v>
      </c>
    </row>
    <row r="27" spans="1:21" ht="13.15" customHeight="1">
      <c r="A27" s="1">
        <v>0</v>
      </c>
      <c r="B27" s="905">
        <v>45550</v>
      </c>
      <c r="C27" s="906"/>
      <c r="D27" s="14">
        <v>6642</v>
      </c>
      <c r="E27" s="38">
        <v>0</v>
      </c>
      <c r="F27" s="94">
        <v>59</v>
      </c>
      <c r="G27" s="74">
        <v>0</v>
      </c>
      <c r="H27" s="38">
        <v>853</v>
      </c>
      <c r="I27" s="38">
        <v>0</v>
      </c>
      <c r="J27" s="94">
        <v>1118</v>
      </c>
      <c r="K27" s="74">
        <v>0</v>
      </c>
      <c r="L27" s="38">
        <v>453</v>
      </c>
      <c r="M27" s="38">
        <v>0</v>
      </c>
      <c r="N27" s="94">
        <v>46</v>
      </c>
      <c r="O27" s="74">
        <v>0</v>
      </c>
      <c r="P27" s="38">
        <v>2110</v>
      </c>
      <c r="Q27" s="38">
        <v>0</v>
      </c>
      <c r="R27" s="94">
        <v>1619</v>
      </c>
      <c r="S27" s="74">
        <v>0</v>
      </c>
      <c r="T27" s="38">
        <v>384</v>
      </c>
      <c r="U27" s="37">
        <v>0</v>
      </c>
    </row>
    <row r="28" spans="1:21" ht="13.15" customHeight="1">
      <c r="B28" s="2"/>
      <c r="C28" s="26"/>
      <c r="D28" s="14"/>
      <c r="E28" s="26"/>
      <c r="F28" s="57"/>
      <c r="G28" s="5"/>
      <c r="H28" s="26"/>
      <c r="I28" s="26"/>
      <c r="J28" s="57"/>
      <c r="K28" s="5"/>
      <c r="L28" s="26"/>
      <c r="M28" s="26"/>
      <c r="N28" s="57"/>
      <c r="O28" s="5"/>
      <c r="R28" s="44"/>
      <c r="S28" s="95"/>
      <c r="U28" s="35"/>
    </row>
    <row r="29" spans="1:21" ht="13.15" customHeight="1">
      <c r="A29" s="1">
        <v>2023</v>
      </c>
      <c r="B29" s="903" t="s">
        <v>546</v>
      </c>
      <c r="C29" s="904"/>
      <c r="D29" s="67">
        <v>47964</v>
      </c>
      <c r="E29" s="29"/>
      <c r="F29" s="75">
        <v>647</v>
      </c>
      <c r="G29" s="76"/>
      <c r="H29" s="72">
        <v>8321</v>
      </c>
      <c r="I29" s="69"/>
      <c r="J29" s="75">
        <v>9067</v>
      </c>
      <c r="K29" s="76"/>
      <c r="L29" s="72">
        <v>3359</v>
      </c>
      <c r="M29" s="69"/>
      <c r="N29" s="75">
        <v>395</v>
      </c>
      <c r="O29" s="76"/>
      <c r="P29" s="72">
        <v>11958</v>
      </c>
      <c r="R29" s="75">
        <v>11590</v>
      </c>
      <c r="S29" s="95"/>
      <c r="T29" s="75">
        <v>2627</v>
      </c>
      <c r="U29" s="35"/>
    </row>
    <row r="30" spans="1:21" ht="13.15" customHeight="1">
      <c r="A30" s="1">
        <v>2022</v>
      </c>
      <c r="B30" s="903" t="s">
        <v>547</v>
      </c>
      <c r="C30" s="904"/>
      <c r="D30" s="70">
        <v>44711</v>
      </c>
      <c r="E30" s="31"/>
      <c r="F30" s="77">
        <v>743</v>
      </c>
      <c r="G30" s="66"/>
      <c r="H30" s="73">
        <v>5937</v>
      </c>
      <c r="I30" s="31"/>
      <c r="J30" s="77">
        <v>9366</v>
      </c>
      <c r="K30" s="66"/>
      <c r="L30" s="73">
        <v>3414</v>
      </c>
      <c r="M30" s="31"/>
      <c r="N30" s="77">
        <v>377</v>
      </c>
      <c r="O30" s="66"/>
      <c r="P30" s="73">
        <v>11119</v>
      </c>
      <c r="Q30" s="71"/>
      <c r="R30" s="77">
        <v>10407</v>
      </c>
      <c r="S30" s="95"/>
      <c r="T30" s="77">
        <v>3348</v>
      </c>
      <c r="U30" s="35"/>
    </row>
    <row r="31" spans="1:21" ht="13.15" customHeight="1">
      <c r="B31" s="58" t="s">
        <v>5</v>
      </c>
      <c r="C31" s="59" t="s">
        <v>473</v>
      </c>
      <c r="D31" s="80">
        <v>7.2756145020241192E-2</v>
      </c>
      <c r="E31" s="71"/>
      <c r="F31" s="78">
        <v>-0.12920592193808877</v>
      </c>
      <c r="G31" s="79"/>
      <c r="H31" s="32">
        <v>0.40154960417719376</v>
      </c>
      <c r="I31" s="32"/>
      <c r="J31" s="78">
        <v>-3.1923980354473636E-2</v>
      </c>
      <c r="K31" s="79"/>
      <c r="L31" s="32">
        <v>-1.6110134739308779E-2</v>
      </c>
      <c r="M31" s="32"/>
      <c r="N31" s="78">
        <v>4.7745358090185652E-2</v>
      </c>
      <c r="O31" s="79"/>
      <c r="P31" s="32">
        <v>7.5456425937584282E-2</v>
      </c>
      <c r="Q31" s="71"/>
      <c r="R31" s="78">
        <v>0.11367348899778995</v>
      </c>
      <c r="S31" s="95"/>
      <c r="T31" s="78">
        <v>-0.21535244922341701</v>
      </c>
      <c r="U31" s="35"/>
    </row>
    <row r="32" spans="1:21" ht="13.15" customHeight="1" thickBot="1">
      <c r="B32" s="3"/>
      <c r="C32" s="27"/>
      <c r="D32" s="9"/>
      <c r="E32" s="27"/>
      <c r="F32" s="45"/>
      <c r="G32" s="6"/>
      <c r="H32" s="27"/>
      <c r="I32" s="27"/>
      <c r="J32" s="45"/>
      <c r="K32" s="6"/>
      <c r="L32" s="27"/>
      <c r="M32" s="27"/>
      <c r="N32" s="81"/>
      <c r="O32" s="82"/>
      <c r="P32" s="36"/>
      <c r="Q32" s="36"/>
      <c r="R32" s="83"/>
      <c r="S32" s="96"/>
      <c r="T32" s="36"/>
      <c r="U32" s="34"/>
    </row>
    <row r="33" spans="2:21" ht="14.65" customHeight="1">
      <c r="B33" s="15" t="s">
        <v>151</v>
      </c>
      <c r="N33" s="12"/>
      <c r="P33" s="12"/>
      <c r="R33" s="12" t="s">
        <v>288</v>
      </c>
    </row>
    <row r="34" spans="2:21" s="1" customFormat="1" ht="0.75" customHeight="1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2:21" s="1" customFormat="1" ht="12.75" hidden="1" customHeight="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</sheetData>
  <mergeCells count="38">
    <mergeCell ref="B1:S1"/>
    <mergeCell ref="T1:U1"/>
    <mergeCell ref="B18:C18"/>
    <mergeCell ref="T2:U2"/>
    <mergeCell ref="B7:C7"/>
    <mergeCell ref="B4:C4"/>
    <mergeCell ref="B5:C5"/>
    <mergeCell ref="B12:C12"/>
    <mergeCell ref="B13:C13"/>
    <mergeCell ref="B14:C14"/>
    <mergeCell ref="B15:C15"/>
    <mergeCell ref="B16:C16"/>
    <mergeCell ref="B6:C6"/>
    <mergeCell ref="B2:C2"/>
    <mergeCell ref="D2:E2"/>
    <mergeCell ref="F2:G2"/>
    <mergeCell ref="L2:M2"/>
    <mergeCell ref="N2:O2"/>
    <mergeCell ref="J2:K2"/>
    <mergeCell ref="P2:Q2"/>
    <mergeCell ref="R2:S2"/>
    <mergeCell ref="H2:I2"/>
    <mergeCell ref="B26:C26"/>
    <mergeCell ref="B27:C27"/>
    <mergeCell ref="B29:C29"/>
    <mergeCell ref="B19:C19"/>
    <mergeCell ref="B8:C8"/>
    <mergeCell ref="B9:C9"/>
    <mergeCell ref="B10:C10"/>
    <mergeCell ref="B11:C11"/>
    <mergeCell ref="B17:C17"/>
    <mergeCell ref="B30:C30"/>
    <mergeCell ref="B20:C20"/>
    <mergeCell ref="B21:C21"/>
    <mergeCell ref="B22:C22"/>
    <mergeCell ref="B23:C23"/>
    <mergeCell ref="B24:C24"/>
    <mergeCell ref="B25:C25"/>
  </mergeCells>
  <conditionalFormatting sqref="J31 F31 H31 L31 N31 P31 D31 R31 T31">
    <cfRule type="cellIs" dxfId="8" priority="3" operator="lessThan">
      <formula>0</formula>
    </cfRule>
  </conditionalFormatting>
  <printOptions horizontalCentered="1" verticalCentered="1"/>
  <pageMargins left="0" right="0" top="0.98425196850393704" bottom="0.39370078740157483" header="0" footer="0"/>
  <pageSetup paperSize="9" scale="75" firstPageNumber="30" orientation="portrait" useFirstPageNumber="1" r:id="rId1"/>
  <headerFooter>
    <oddHeader>&amp;L&amp;G&amp;R&amp;G</oddHeader>
    <oddFooter xml:space="preserve">&amp;C&amp;"Arial Black,Normal"&amp;12&amp;K03+000&amp;P&amp;R&amp;"Arial Black,Gras"&amp;14&amp;K03+000janvier 2024 | N°53&amp;G       </oddFooter>
  </headerFooter>
  <rowBreaks count="1" manualBreakCount="1">
    <brk id="38" min="1" max="20" man="1"/>
  </row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>
    <tabColor rgb="FF00B0F0"/>
  </sheetPr>
  <dimension ref="A1:Q34"/>
  <sheetViews>
    <sheetView showWhiteSpace="0" topLeftCell="A7" zoomScaleNormal="100" zoomScaleSheetLayoutView="70" zoomScalePageLayoutView="90" workbookViewId="0">
      <selection activeCell="H15" sqref="H15"/>
    </sheetView>
  </sheetViews>
  <sheetFormatPr baseColWidth="10" defaultColWidth="11.42578125" defaultRowHeight="12.75" customHeight="1"/>
  <cols>
    <col min="1" max="1" width="4.7109375" style="1" customWidth="1"/>
    <col min="2" max="2" width="8.5703125" customWidth="1"/>
    <col min="3" max="3" width="12.28515625" customWidth="1"/>
    <col min="4" max="4" width="8.28515625" customWidth="1"/>
    <col min="5" max="5" width="1.5703125" customWidth="1"/>
    <col min="6" max="6" width="9" customWidth="1"/>
    <col min="7" max="7" width="1.7109375" customWidth="1"/>
    <col min="8" max="8" width="8.7109375" customWidth="1"/>
    <col min="9" max="9" width="1.7109375" customWidth="1"/>
    <col min="10" max="10" width="8.7109375" customWidth="1"/>
    <col min="11" max="11" width="1.7109375" customWidth="1"/>
    <col min="12" max="12" width="9.42578125" customWidth="1"/>
    <col min="13" max="13" width="1.7109375" customWidth="1"/>
    <col min="14" max="14" width="9" customWidth="1"/>
    <col min="15" max="15" width="1.7109375" customWidth="1"/>
    <col min="16" max="16" width="8.7109375" customWidth="1"/>
    <col min="17" max="17" width="1.7109375" customWidth="1"/>
  </cols>
  <sheetData>
    <row r="1" spans="1:17" ht="29.25" customHeight="1" thickBot="1">
      <c r="B1" s="920" t="s">
        <v>437</v>
      </c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</row>
    <row r="2" spans="1:17" ht="24" customHeight="1" thickBot="1">
      <c r="B2" s="927"/>
      <c r="C2" s="928"/>
      <c r="D2" s="915" t="s">
        <v>195</v>
      </c>
      <c r="E2" s="916"/>
      <c r="F2" s="915" t="s">
        <v>197</v>
      </c>
      <c r="G2" s="916"/>
      <c r="H2" s="916"/>
      <c r="I2" s="916"/>
      <c r="J2" s="916"/>
      <c r="K2" s="916"/>
      <c r="L2" s="915" t="s">
        <v>196</v>
      </c>
      <c r="M2" s="916"/>
      <c r="N2" s="916"/>
      <c r="O2" s="916"/>
      <c r="P2" s="916"/>
      <c r="Q2" s="926"/>
    </row>
    <row r="3" spans="1:17" ht="53.25" customHeight="1" thickBot="1">
      <c r="B3" s="929"/>
      <c r="C3" s="930"/>
      <c r="D3" s="912"/>
      <c r="E3" s="912"/>
      <c r="F3" s="921" t="s">
        <v>198</v>
      </c>
      <c r="G3" s="922"/>
      <c r="H3" s="923" t="s">
        <v>199</v>
      </c>
      <c r="I3" s="924"/>
      <c r="J3" s="922" t="s">
        <v>200</v>
      </c>
      <c r="K3" s="922"/>
      <c r="L3" s="921" t="s">
        <v>198</v>
      </c>
      <c r="M3" s="922"/>
      <c r="N3" s="923" t="s">
        <v>199</v>
      </c>
      <c r="O3" s="922"/>
      <c r="P3" s="921" t="s">
        <v>200</v>
      </c>
      <c r="Q3" s="925"/>
    </row>
    <row r="4" spans="1:17" ht="12.75" customHeight="1">
      <c r="B4" s="4" t="s">
        <v>7</v>
      </c>
      <c r="C4" s="10"/>
      <c r="D4" s="40"/>
      <c r="E4" s="85"/>
      <c r="F4" s="2"/>
      <c r="G4" s="85"/>
      <c r="H4" s="42"/>
      <c r="I4" s="86"/>
      <c r="J4" s="40"/>
      <c r="K4" s="85"/>
      <c r="L4" s="2"/>
      <c r="M4" s="85"/>
      <c r="N4" s="42"/>
      <c r="O4" s="86"/>
      <c r="P4" s="40"/>
      <c r="Q4" s="84"/>
    </row>
    <row r="5" spans="1:17" ht="13.5" customHeight="1">
      <c r="A5" s="1">
        <v>23</v>
      </c>
      <c r="B5" s="905">
        <v>44119</v>
      </c>
      <c r="C5" s="917"/>
      <c r="D5" s="28">
        <v>229</v>
      </c>
      <c r="E5" s="211">
        <v>0</v>
      </c>
      <c r="F5" s="14">
        <v>3</v>
      </c>
      <c r="G5" s="211">
        <v>0</v>
      </c>
      <c r="H5" s="43">
        <v>40</v>
      </c>
      <c r="I5" s="210">
        <v>0</v>
      </c>
      <c r="J5" s="28">
        <v>75</v>
      </c>
      <c r="K5" s="211">
        <v>0</v>
      </c>
      <c r="L5" s="14">
        <v>1</v>
      </c>
      <c r="M5" s="211">
        <v>0</v>
      </c>
      <c r="N5" s="43">
        <v>31</v>
      </c>
      <c r="O5" s="210">
        <v>0</v>
      </c>
      <c r="P5" s="28">
        <v>79</v>
      </c>
      <c r="Q5" s="212">
        <v>0</v>
      </c>
    </row>
    <row r="6" spans="1:17" ht="13.5" customHeight="1">
      <c r="A6" s="1">
        <v>22</v>
      </c>
      <c r="B6" s="905">
        <v>44150</v>
      </c>
      <c r="C6" s="917"/>
      <c r="D6" s="28">
        <v>247</v>
      </c>
      <c r="E6" s="211">
        <v>0</v>
      </c>
      <c r="F6" s="14">
        <v>0</v>
      </c>
      <c r="G6" s="211">
        <v>0</v>
      </c>
      <c r="H6" s="43">
        <v>34</v>
      </c>
      <c r="I6" s="210">
        <v>0</v>
      </c>
      <c r="J6" s="28">
        <v>87</v>
      </c>
      <c r="K6" s="211">
        <v>0</v>
      </c>
      <c r="L6" s="14">
        <v>2</v>
      </c>
      <c r="M6" s="211">
        <v>0</v>
      </c>
      <c r="N6" s="43">
        <v>40</v>
      </c>
      <c r="O6" s="210">
        <v>0</v>
      </c>
      <c r="P6" s="28">
        <v>84</v>
      </c>
      <c r="Q6" s="212">
        <v>0</v>
      </c>
    </row>
    <row r="7" spans="1:17" ht="13.5" customHeight="1">
      <c r="A7" s="1">
        <v>21</v>
      </c>
      <c r="B7" s="905">
        <v>44180</v>
      </c>
      <c r="C7" s="917"/>
      <c r="D7" s="28">
        <v>236</v>
      </c>
      <c r="E7" s="211">
        <v>0</v>
      </c>
      <c r="F7" s="14">
        <v>0</v>
      </c>
      <c r="G7" s="211">
        <v>0</v>
      </c>
      <c r="H7" s="43">
        <v>20</v>
      </c>
      <c r="I7" s="210">
        <v>0</v>
      </c>
      <c r="J7" s="28">
        <v>93</v>
      </c>
      <c r="K7" s="211">
        <v>0</v>
      </c>
      <c r="L7" s="14">
        <v>0</v>
      </c>
      <c r="M7" s="211">
        <v>0</v>
      </c>
      <c r="N7" s="43">
        <v>21</v>
      </c>
      <c r="O7" s="210">
        <v>0</v>
      </c>
      <c r="P7" s="28">
        <v>102</v>
      </c>
      <c r="Q7" s="212">
        <v>0</v>
      </c>
    </row>
    <row r="8" spans="1:17" ht="13.5" customHeight="1">
      <c r="A8" s="1">
        <v>20</v>
      </c>
      <c r="B8" s="905">
        <v>44211</v>
      </c>
      <c r="C8" s="917"/>
      <c r="D8" s="28">
        <v>1271</v>
      </c>
      <c r="E8" s="211">
        <v>0</v>
      </c>
      <c r="F8" s="14">
        <v>17</v>
      </c>
      <c r="G8" s="211">
        <v>0</v>
      </c>
      <c r="H8" s="43">
        <v>151</v>
      </c>
      <c r="I8" s="210">
        <v>0</v>
      </c>
      <c r="J8" s="28">
        <v>456</v>
      </c>
      <c r="K8" s="211">
        <v>0</v>
      </c>
      <c r="L8" s="14">
        <v>8</v>
      </c>
      <c r="M8" s="211">
        <v>0</v>
      </c>
      <c r="N8" s="43">
        <v>160</v>
      </c>
      <c r="O8" s="210">
        <v>0</v>
      </c>
      <c r="P8" s="28">
        <v>479</v>
      </c>
      <c r="Q8" s="212">
        <v>0</v>
      </c>
    </row>
    <row r="9" spans="1:17" ht="13.5" customHeight="1">
      <c r="A9" s="1">
        <v>19</v>
      </c>
      <c r="B9" s="905">
        <v>44242</v>
      </c>
      <c r="C9" s="917"/>
      <c r="D9" s="28">
        <v>319</v>
      </c>
      <c r="E9" s="211">
        <v>0</v>
      </c>
      <c r="F9" s="14">
        <v>2</v>
      </c>
      <c r="G9" s="211">
        <v>0</v>
      </c>
      <c r="H9" s="43">
        <v>34</v>
      </c>
      <c r="I9" s="210">
        <v>0</v>
      </c>
      <c r="J9" s="28">
        <v>124</v>
      </c>
      <c r="K9" s="211">
        <v>0</v>
      </c>
      <c r="L9" s="14">
        <v>4</v>
      </c>
      <c r="M9" s="211">
        <v>0</v>
      </c>
      <c r="N9" s="43">
        <v>29</v>
      </c>
      <c r="O9" s="210">
        <v>0</v>
      </c>
      <c r="P9" s="28">
        <v>126</v>
      </c>
      <c r="Q9" s="212">
        <v>0</v>
      </c>
    </row>
    <row r="10" spans="1:17" ht="13.5" customHeight="1">
      <c r="A10" s="1">
        <v>18</v>
      </c>
      <c r="B10" s="905">
        <v>44270</v>
      </c>
      <c r="C10" s="917"/>
      <c r="D10" s="28">
        <v>358</v>
      </c>
      <c r="E10" s="211">
        <v>0</v>
      </c>
      <c r="F10" s="14">
        <v>0</v>
      </c>
      <c r="G10" s="211">
        <v>0</v>
      </c>
      <c r="H10" s="43">
        <v>28</v>
      </c>
      <c r="I10" s="210">
        <v>0</v>
      </c>
      <c r="J10" s="28">
        <v>152</v>
      </c>
      <c r="K10" s="211">
        <v>0</v>
      </c>
      <c r="L10" s="14">
        <v>2</v>
      </c>
      <c r="M10" s="211">
        <v>0</v>
      </c>
      <c r="N10" s="43">
        <v>33</v>
      </c>
      <c r="O10" s="210">
        <v>0</v>
      </c>
      <c r="P10" s="28">
        <v>143</v>
      </c>
      <c r="Q10" s="212">
        <v>0</v>
      </c>
    </row>
    <row r="11" spans="1:17" ht="13.5" customHeight="1">
      <c r="A11" s="1">
        <v>17</v>
      </c>
      <c r="B11" s="905">
        <v>44301</v>
      </c>
      <c r="C11" s="917"/>
      <c r="D11" s="28">
        <v>4051</v>
      </c>
      <c r="E11" s="211">
        <v>0</v>
      </c>
      <c r="F11" s="14">
        <v>2</v>
      </c>
      <c r="G11" s="211">
        <v>0</v>
      </c>
      <c r="H11" s="43">
        <v>509</v>
      </c>
      <c r="I11" s="210">
        <v>0</v>
      </c>
      <c r="J11" s="28">
        <v>1237</v>
      </c>
      <c r="K11" s="211">
        <v>0</v>
      </c>
      <c r="L11" s="14">
        <v>4</v>
      </c>
      <c r="M11" s="211">
        <v>0</v>
      </c>
      <c r="N11" s="43">
        <v>669</v>
      </c>
      <c r="O11" s="210">
        <v>0</v>
      </c>
      <c r="P11" s="28">
        <v>1630</v>
      </c>
      <c r="Q11" s="212">
        <v>0</v>
      </c>
    </row>
    <row r="12" spans="1:17" ht="13.5" customHeight="1">
      <c r="A12" s="1">
        <v>16</v>
      </c>
      <c r="B12" s="905">
        <v>44331</v>
      </c>
      <c r="C12" s="917"/>
      <c r="D12" s="28">
        <v>174</v>
      </c>
      <c r="E12" s="211">
        <v>0</v>
      </c>
      <c r="F12" s="14">
        <v>2</v>
      </c>
      <c r="G12" s="211">
        <v>0</v>
      </c>
      <c r="H12" s="43">
        <v>25</v>
      </c>
      <c r="I12" s="210">
        <v>0</v>
      </c>
      <c r="J12" s="28">
        <v>56</v>
      </c>
      <c r="K12" s="211">
        <v>0</v>
      </c>
      <c r="L12" s="14">
        <v>7</v>
      </c>
      <c r="M12" s="211">
        <v>0</v>
      </c>
      <c r="N12" s="43">
        <v>34</v>
      </c>
      <c r="O12" s="210">
        <v>0</v>
      </c>
      <c r="P12" s="28">
        <v>50</v>
      </c>
      <c r="Q12" s="212">
        <v>0</v>
      </c>
    </row>
    <row r="13" spans="1:17" ht="13.5" customHeight="1">
      <c r="A13" s="1">
        <v>15</v>
      </c>
      <c r="B13" s="905">
        <v>44362</v>
      </c>
      <c r="C13" s="917"/>
      <c r="D13" s="28">
        <v>607</v>
      </c>
      <c r="E13" s="211">
        <v>0</v>
      </c>
      <c r="F13" s="14">
        <v>12</v>
      </c>
      <c r="G13" s="211">
        <v>0</v>
      </c>
      <c r="H13" s="43">
        <v>103</v>
      </c>
      <c r="I13" s="210">
        <v>0</v>
      </c>
      <c r="J13" s="28">
        <v>229</v>
      </c>
      <c r="K13" s="211">
        <v>0</v>
      </c>
      <c r="L13" s="14">
        <v>6</v>
      </c>
      <c r="M13" s="211">
        <v>0</v>
      </c>
      <c r="N13" s="43">
        <v>54</v>
      </c>
      <c r="O13" s="210">
        <v>0</v>
      </c>
      <c r="P13" s="28">
        <v>203</v>
      </c>
      <c r="Q13" s="212">
        <v>0</v>
      </c>
    </row>
    <row r="14" spans="1:17" ht="13.5" customHeight="1">
      <c r="A14" s="1">
        <v>14</v>
      </c>
      <c r="B14" s="905">
        <v>44392</v>
      </c>
      <c r="C14" s="917"/>
      <c r="D14" s="28">
        <v>309</v>
      </c>
      <c r="E14" s="211">
        <v>0</v>
      </c>
      <c r="F14" s="14">
        <v>2</v>
      </c>
      <c r="G14" s="211">
        <v>0</v>
      </c>
      <c r="H14" s="43">
        <v>45</v>
      </c>
      <c r="I14" s="210">
        <v>0</v>
      </c>
      <c r="J14" s="28">
        <v>110</v>
      </c>
      <c r="K14" s="211">
        <v>0</v>
      </c>
      <c r="L14" s="14">
        <v>4</v>
      </c>
      <c r="M14" s="211">
        <v>0</v>
      </c>
      <c r="N14" s="43">
        <v>43</v>
      </c>
      <c r="O14" s="210">
        <v>0</v>
      </c>
      <c r="P14" s="28">
        <v>105</v>
      </c>
      <c r="Q14" s="212">
        <v>0</v>
      </c>
    </row>
    <row r="15" spans="1:17" ht="13.5" customHeight="1">
      <c r="A15" s="1">
        <v>13</v>
      </c>
      <c r="B15" s="905">
        <v>44423</v>
      </c>
      <c r="C15" s="917"/>
      <c r="D15" s="28">
        <v>332</v>
      </c>
      <c r="E15" s="211">
        <v>0</v>
      </c>
      <c r="F15" s="14">
        <v>1</v>
      </c>
      <c r="G15" s="211">
        <v>0</v>
      </c>
      <c r="H15" s="43">
        <v>17</v>
      </c>
      <c r="I15" s="210">
        <v>0</v>
      </c>
      <c r="J15" s="28">
        <v>129</v>
      </c>
      <c r="K15" s="211">
        <v>0</v>
      </c>
      <c r="L15" s="14">
        <v>3</v>
      </c>
      <c r="M15" s="211">
        <v>0</v>
      </c>
      <c r="N15" s="43">
        <v>32</v>
      </c>
      <c r="O15" s="210">
        <v>0</v>
      </c>
      <c r="P15" s="28">
        <v>150</v>
      </c>
      <c r="Q15" s="212">
        <v>0</v>
      </c>
    </row>
    <row r="16" spans="1:17" ht="13.5" customHeight="1">
      <c r="A16" s="1">
        <v>12</v>
      </c>
      <c r="B16" s="905">
        <v>44454</v>
      </c>
      <c r="C16" s="917"/>
      <c r="D16" s="28">
        <v>1225</v>
      </c>
      <c r="E16" s="211">
        <v>0</v>
      </c>
      <c r="F16" s="14">
        <v>1</v>
      </c>
      <c r="G16" s="211">
        <v>0</v>
      </c>
      <c r="H16" s="43">
        <v>26</v>
      </c>
      <c r="I16" s="210">
        <v>0</v>
      </c>
      <c r="J16" s="28">
        <v>536</v>
      </c>
      <c r="K16" s="211">
        <v>0</v>
      </c>
      <c r="L16" s="14">
        <v>2</v>
      </c>
      <c r="M16" s="211">
        <v>0</v>
      </c>
      <c r="N16" s="43">
        <v>16</v>
      </c>
      <c r="O16" s="210">
        <v>0</v>
      </c>
      <c r="P16" s="28">
        <v>644</v>
      </c>
      <c r="Q16" s="212">
        <v>0</v>
      </c>
    </row>
    <row r="17" spans="1:17" ht="13.5" customHeight="1">
      <c r="A17" s="1">
        <v>11</v>
      </c>
      <c r="B17" s="905">
        <v>44484</v>
      </c>
      <c r="C17" s="917"/>
      <c r="D17" s="28">
        <v>292</v>
      </c>
      <c r="E17" s="211">
        <v>0</v>
      </c>
      <c r="F17" s="14">
        <v>3</v>
      </c>
      <c r="G17" s="211">
        <v>0</v>
      </c>
      <c r="H17" s="43">
        <v>28</v>
      </c>
      <c r="I17" s="210">
        <v>0</v>
      </c>
      <c r="J17" s="28">
        <v>99</v>
      </c>
      <c r="K17" s="211">
        <v>0</v>
      </c>
      <c r="L17" s="14">
        <v>0</v>
      </c>
      <c r="M17" s="211">
        <v>0</v>
      </c>
      <c r="N17" s="43">
        <v>29</v>
      </c>
      <c r="O17" s="210">
        <v>0</v>
      </c>
      <c r="P17" s="28">
        <v>133</v>
      </c>
      <c r="Q17" s="212">
        <v>0</v>
      </c>
    </row>
    <row r="18" spans="1:17" ht="13.5" customHeight="1">
      <c r="A18" s="1">
        <v>10</v>
      </c>
      <c r="B18" s="905">
        <v>44515</v>
      </c>
      <c r="C18" s="917"/>
      <c r="D18" s="28">
        <v>282</v>
      </c>
      <c r="E18" s="211">
        <v>0</v>
      </c>
      <c r="F18" s="14">
        <v>1</v>
      </c>
      <c r="G18" s="211">
        <v>0</v>
      </c>
      <c r="H18" s="43">
        <v>12</v>
      </c>
      <c r="I18" s="210">
        <v>0</v>
      </c>
      <c r="J18" s="28">
        <v>112</v>
      </c>
      <c r="K18" s="211">
        <v>0</v>
      </c>
      <c r="L18" s="14">
        <v>3</v>
      </c>
      <c r="M18" s="211">
        <v>0</v>
      </c>
      <c r="N18" s="43">
        <v>17</v>
      </c>
      <c r="O18" s="210">
        <v>0</v>
      </c>
      <c r="P18" s="28">
        <v>137</v>
      </c>
      <c r="Q18" s="212">
        <v>0</v>
      </c>
    </row>
    <row r="19" spans="1:17" ht="13.5" customHeight="1">
      <c r="A19" s="1">
        <v>9</v>
      </c>
      <c r="B19" s="905">
        <v>44545</v>
      </c>
      <c r="C19" s="917"/>
      <c r="D19" s="28">
        <v>416</v>
      </c>
      <c r="E19" s="211">
        <v>0</v>
      </c>
      <c r="F19" s="14">
        <v>0</v>
      </c>
      <c r="G19" s="211">
        <v>0</v>
      </c>
      <c r="H19" s="43">
        <v>13</v>
      </c>
      <c r="I19" s="210">
        <v>0</v>
      </c>
      <c r="J19" s="28">
        <v>169</v>
      </c>
      <c r="K19" s="211">
        <v>0</v>
      </c>
      <c r="L19" s="14">
        <v>2</v>
      </c>
      <c r="M19" s="211">
        <v>0</v>
      </c>
      <c r="N19" s="43">
        <v>7</v>
      </c>
      <c r="O19" s="210">
        <v>0</v>
      </c>
      <c r="P19" s="28">
        <v>225</v>
      </c>
      <c r="Q19" s="212">
        <v>0</v>
      </c>
    </row>
    <row r="20" spans="1:17" ht="13.5" customHeight="1">
      <c r="A20" s="1">
        <v>8</v>
      </c>
      <c r="B20" s="905">
        <v>44576</v>
      </c>
      <c r="C20" s="917"/>
      <c r="D20" s="28">
        <v>224</v>
      </c>
      <c r="E20" s="211">
        <v>0</v>
      </c>
      <c r="F20" s="14">
        <v>4</v>
      </c>
      <c r="G20" s="211">
        <v>0</v>
      </c>
      <c r="H20" s="43">
        <v>24</v>
      </c>
      <c r="I20" s="210">
        <v>0</v>
      </c>
      <c r="J20" s="28">
        <v>85</v>
      </c>
      <c r="K20" s="211">
        <v>0</v>
      </c>
      <c r="L20" s="14">
        <v>3</v>
      </c>
      <c r="M20" s="211">
        <v>0</v>
      </c>
      <c r="N20" s="43">
        <v>17</v>
      </c>
      <c r="O20" s="210">
        <v>0</v>
      </c>
      <c r="P20" s="28">
        <v>91</v>
      </c>
      <c r="Q20" s="212">
        <v>0</v>
      </c>
    </row>
    <row r="21" spans="1:17" ht="13.5" customHeight="1">
      <c r="A21" s="1">
        <v>7</v>
      </c>
      <c r="B21" s="905">
        <v>44607</v>
      </c>
      <c r="C21" s="917"/>
      <c r="D21" s="28">
        <v>208</v>
      </c>
      <c r="E21" s="211">
        <v>0</v>
      </c>
      <c r="F21" s="14">
        <v>2</v>
      </c>
      <c r="G21" s="211">
        <v>0</v>
      </c>
      <c r="H21" s="43">
        <v>21</v>
      </c>
      <c r="I21" s="210">
        <v>0</v>
      </c>
      <c r="J21" s="28">
        <v>78</v>
      </c>
      <c r="K21" s="211">
        <v>0</v>
      </c>
      <c r="L21" s="14">
        <v>3</v>
      </c>
      <c r="M21" s="211">
        <v>0</v>
      </c>
      <c r="N21" s="43">
        <v>19</v>
      </c>
      <c r="O21" s="210">
        <v>0</v>
      </c>
      <c r="P21" s="28">
        <v>85</v>
      </c>
      <c r="Q21" s="212">
        <v>0</v>
      </c>
    </row>
    <row r="22" spans="1:17" ht="13.5" customHeight="1">
      <c r="A22" s="1">
        <v>6</v>
      </c>
      <c r="B22" s="905">
        <v>44635</v>
      </c>
      <c r="C22" s="917"/>
      <c r="D22" s="28">
        <v>388</v>
      </c>
      <c r="E22" s="211">
        <v>0</v>
      </c>
      <c r="F22" s="14">
        <v>9</v>
      </c>
      <c r="G22" s="211">
        <v>0</v>
      </c>
      <c r="H22" s="43">
        <v>27</v>
      </c>
      <c r="I22" s="210">
        <v>0</v>
      </c>
      <c r="J22" s="28">
        <v>140</v>
      </c>
      <c r="K22" s="211">
        <v>0</v>
      </c>
      <c r="L22" s="14">
        <v>3</v>
      </c>
      <c r="M22" s="211">
        <v>0</v>
      </c>
      <c r="N22" s="43">
        <v>33</v>
      </c>
      <c r="O22" s="210">
        <v>0</v>
      </c>
      <c r="P22" s="28">
        <v>176</v>
      </c>
      <c r="Q22" s="212">
        <v>0</v>
      </c>
    </row>
    <row r="23" spans="1:17" ht="13.5" customHeight="1">
      <c r="A23" s="1">
        <v>5</v>
      </c>
      <c r="B23" s="905">
        <v>44666</v>
      </c>
      <c r="C23" s="917"/>
      <c r="D23" s="28">
        <v>215</v>
      </c>
      <c r="E23" s="211">
        <v>0</v>
      </c>
      <c r="F23" s="14">
        <v>2</v>
      </c>
      <c r="G23" s="211">
        <v>0</v>
      </c>
      <c r="H23" s="43">
        <v>16</v>
      </c>
      <c r="I23" s="210">
        <v>0</v>
      </c>
      <c r="J23" s="28">
        <v>70</v>
      </c>
      <c r="K23" s="211">
        <v>0</v>
      </c>
      <c r="L23" s="14">
        <v>1</v>
      </c>
      <c r="M23" s="211">
        <v>0</v>
      </c>
      <c r="N23" s="43">
        <v>40</v>
      </c>
      <c r="O23" s="210">
        <v>0</v>
      </c>
      <c r="P23" s="28">
        <v>86</v>
      </c>
      <c r="Q23" s="212">
        <v>0</v>
      </c>
    </row>
    <row r="24" spans="1:17" ht="13.5" customHeight="1">
      <c r="A24" s="1">
        <v>4</v>
      </c>
      <c r="B24" s="905">
        <v>44696</v>
      </c>
      <c r="C24" s="917"/>
      <c r="D24" s="28">
        <v>638</v>
      </c>
      <c r="E24" s="211">
        <v>0</v>
      </c>
      <c r="F24" s="14">
        <v>9</v>
      </c>
      <c r="G24" s="211">
        <v>0</v>
      </c>
      <c r="H24" s="43">
        <v>44</v>
      </c>
      <c r="I24" s="210">
        <v>0</v>
      </c>
      <c r="J24" s="28">
        <v>209</v>
      </c>
      <c r="K24" s="211">
        <v>0</v>
      </c>
      <c r="L24" s="14">
        <v>4</v>
      </c>
      <c r="M24" s="211">
        <v>0</v>
      </c>
      <c r="N24" s="43">
        <v>52</v>
      </c>
      <c r="O24" s="210">
        <v>0</v>
      </c>
      <c r="P24" s="28">
        <v>320</v>
      </c>
      <c r="Q24" s="212">
        <v>0</v>
      </c>
    </row>
    <row r="25" spans="1:17" ht="13.5" customHeight="1">
      <c r="A25" s="1">
        <v>3</v>
      </c>
      <c r="B25" s="905">
        <v>44727</v>
      </c>
      <c r="C25" s="917"/>
      <c r="D25" s="28">
        <v>235</v>
      </c>
      <c r="E25" s="211">
        <v>0</v>
      </c>
      <c r="F25" s="14">
        <v>2</v>
      </c>
      <c r="G25" s="211">
        <v>0</v>
      </c>
      <c r="H25" s="43">
        <v>31</v>
      </c>
      <c r="I25" s="210">
        <v>0</v>
      </c>
      <c r="J25" s="28">
        <v>70</v>
      </c>
      <c r="K25" s="211">
        <v>0</v>
      </c>
      <c r="L25" s="14">
        <v>2</v>
      </c>
      <c r="M25" s="211">
        <v>0</v>
      </c>
      <c r="N25" s="43">
        <v>27</v>
      </c>
      <c r="O25" s="210">
        <v>0</v>
      </c>
      <c r="P25" s="28">
        <v>103</v>
      </c>
      <c r="Q25" s="212">
        <v>0</v>
      </c>
    </row>
    <row r="26" spans="1:17" ht="13.5" customHeight="1">
      <c r="A26" s="1">
        <v>2</v>
      </c>
      <c r="B26" s="905">
        <v>44757</v>
      </c>
      <c r="C26" s="917"/>
      <c r="D26" s="28">
        <v>152</v>
      </c>
      <c r="E26" s="211">
        <v>0</v>
      </c>
      <c r="F26" s="14">
        <v>1</v>
      </c>
      <c r="G26" s="211">
        <v>0</v>
      </c>
      <c r="H26" s="43">
        <v>16</v>
      </c>
      <c r="I26" s="210">
        <v>0</v>
      </c>
      <c r="J26" s="28">
        <v>43</v>
      </c>
      <c r="K26" s="211">
        <v>0</v>
      </c>
      <c r="L26" s="14">
        <v>2</v>
      </c>
      <c r="M26" s="211">
        <v>0</v>
      </c>
      <c r="N26" s="43">
        <v>22</v>
      </c>
      <c r="O26" s="210">
        <v>0</v>
      </c>
      <c r="P26" s="28">
        <v>68</v>
      </c>
      <c r="Q26" s="212">
        <v>0</v>
      </c>
    </row>
    <row r="27" spans="1:17" ht="13.5" customHeight="1">
      <c r="A27" s="1">
        <v>1</v>
      </c>
      <c r="B27" s="905">
        <v>44788</v>
      </c>
      <c r="C27" s="917"/>
      <c r="D27" s="28">
        <v>194</v>
      </c>
      <c r="E27" s="211">
        <v>0</v>
      </c>
      <c r="F27" s="14">
        <v>2</v>
      </c>
      <c r="G27" s="211">
        <v>0</v>
      </c>
      <c r="H27" s="43">
        <v>25</v>
      </c>
      <c r="I27" s="210">
        <v>0</v>
      </c>
      <c r="J27" s="28">
        <v>73</v>
      </c>
      <c r="K27" s="211">
        <v>0</v>
      </c>
      <c r="L27" s="14">
        <v>3</v>
      </c>
      <c r="M27" s="211">
        <v>0</v>
      </c>
      <c r="N27" s="43">
        <v>29</v>
      </c>
      <c r="O27" s="210">
        <v>0</v>
      </c>
      <c r="P27" s="28">
        <v>62</v>
      </c>
      <c r="Q27" s="212">
        <v>0</v>
      </c>
    </row>
    <row r="28" spans="1:17" ht="13.5" customHeight="1">
      <c r="A28" s="1">
        <v>0</v>
      </c>
      <c r="B28" s="905">
        <v>44819</v>
      </c>
      <c r="C28" s="917"/>
      <c r="D28" s="28">
        <v>333</v>
      </c>
      <c r="E28" s="211">
        <v>0</v>
      </c>
      <c r="F28" s="14">
        <v>2</v>
      </c>
      <c r="G28" s="211">
        <v>0</v>
      </c>
      <c r="H28" s="43">
        <v>28</v>
      </c>
      <c r="I28" s="210">
        <v>0</v>
      </c>
      <c r="J28" s="28">
        <v>124</v>
      </c>
      <c r="K28" s="211">
        <v>0</v>
      </c>
      <c r="L28" s="14">
        <v>3</v>
      </c>
      <c r="M28" s="211">
        <v>0</v>
      </c>
      <c r="N28" s="43">
        <v>49</v>
      </c>
      <c r="O28" s="210">
        <v>0</v>
      </c>
      <c r="P28" s="28">
        <v>127</v>
      </c>
      <c r="Q28" s="212">
        <v>0</v>
      </c>
    </row>
    <row r="29" spans="1:17" ht="13.5" customHeight="1">
      <c r="B29" s="2"/>
      <c r="C29" s="11"/>
      <c r="D29" s="28"/>
      <c r="E29" s="26"/>
      <c r="F29" s="8"/>
      <c r="G29" s="26"/>
      <c r="H29" s="57"/>
      <c r="I29" s="5"/>
      <c r="J29" s="26"/>
      <c r="K29" s="26"/>
      <c r="L29" s="8"/>
      <c r="M29" s="26"/>
      <c r="N29" s="57"/>
      <c r="O29" s="5"/>
      <c r="Q29" s="35"/>
    </row>
    <row r="30" spans="1:17" ht="13.5" customHeight="1">
      <c r="A30" s="1">
        <v>2022</v>
      </c>
      <c r="B30" s="903" t="s">
        <v>471</v>
      </c>
      <c r="C30" s="918"/>
      <c r="D30" s="72">
        <v>2587</v>
      </c>
      <c r="E30" s="30"/>
      <c r="F30" s="72">
        <v>33</v>
      </c>
      <c r="G30" s="76"/>
      <c r="H30" s="72">
        <v>232</v>
      </c>
      <c r="I30" s="76"/>
      <c r="J30" s="72">
        <v>892</v>
      </c>
      <c r="K30" s="68"/>
      <c r="L30" s="72">
        <v>24</v>
      </c>
      <c r="M30" s="76"/>
      <c r="N30" s="72">
        <v>288</v>
      </c>
      <c r="O30" s="76"/>
      <c r="P30" s="72">
        <v>1118</v>
      </c>
      <c r="Q30" s="35"/>
    </row>
    <row r="31" spans="1:17" ht="13.5" customHeight="1">
      <c r="A31" s="1">
        <v>2021</v>
      </c>
      <c r="B31" s="903" t="s">
        <v>472</v>
      </c>
      <c r="C31" s="918"/>
      <c r="D31" s="73">
        <v>8646</v>
      </c>
      <c r="E31" s="11"/>
      <c r="F31" s="73">
        <v>39</v>
      </c>
      <c r="G31" s="66"/>
      <c r="H31" s="73">
        <v>938</v>
      </c>
      <c r="I31" s="66"/>
      <c r="J31" s="73">
        <v>3029</v>
      </c>
      <c r="K31" s="39"/>
      <c r="L31" s="73">
        <v>40</v>
      </c>
      <c r="M31" s="66"/>
      <c r="N31" s="73">
        <v>1070</v>
      </c>
      <c r="O31" s="66"/>
      <c r="P31" s="73">
        <v>3530</v>
      </c>
      <c r="Q31" s="98"/>
    </row>
    <row r="32" spans="1:17" ht="13.5" customHeight="1">
      <c r="B32" s="682" t="s">
        <v>5</v>
      </c>
      <c r="C32" s="60" t="s">
        <v>473</v>
      </c>
      <c r="D32" s="32">
        <v>-0.70078649086282674</v>
      </c>
      <c r="E32" s="71"/>
      <c r="F32" s="80">
        <v>-0.15384615384615385</v>
      </c>
      <c r="G32" s="32"/>
      <c r="H32" s="78">
        <v>-0.75266524520255862</v>
      </c>
      <c r="I32" s="79"/>
      <c r="J32" s="32">
        <v>-0.70551337074942233</v>
      </c>
      <c r="K32" s="32"/>
      <c r="L32" s="80">
        <v>-0.4</v>
      </c>
      <c r="M32" s="32"/>
      <c r="N32" s="78">
        <v>-0.7308411214953271</v>
      </c>
      <c r="O32" s="79"/>
      <c r="P32" s="32">
        <v>-0.68328611898017</v>
      </c>
      <c r="Q32" s="98"/>
    </row>
    <row r="33" spans="2:17" ht="13.5" customHeight="1" thickBot="1">
      <c r="B33" s="3"/>
      <c r="C33" s="13"/>
      <c r="D33" s="27"/>
      <c r="E33" s="27"/>
      <c r="F33" s="9"/>
      <c r="G33" s="27"/>
      <c r="H33" s="45"/>
      <c r="I33" s="6"/>
      <c r="J33" s="27"/>
      <c r="K33" s="27"/>
      <c r="L33" s="9"/>
      <c r="M33" s="27"/>
      <c r="N33" s="81"/>
      <c r="O33" s="82"/>
      <c r="P33" s="36"/>
      <c r="Q33" s="34"/>
    </row>
    <row r="34" spans="2:17" ht="14.65" customHeight="1">
      <c r="B34" s="919" t="s">
        <v>436</v>
      </c>
      <c r="C34" s="919"/>
      <c r="D34" s="919"/>
      <c r="E34" s="919"/>
      <c r="F34" s="919"/>
      <c r="G34" s="919"/>
      <c r="H34" s="919"/>
      <c r="I34" s="919"/>
      <c r="J34" s="919"/>
      <c r="K34" s="919"/>
      <c r="L34" s="919"/>
      <c r="M34" s="919"/>
      <c r="N34" s="919"/>
      <c r="O34" s="919"/>
      <c r="P34" s="919"/>
    </row>
  </sheetData>
  <mergeCells count="38">
    <mergeCell ref="B34:P34"/>
    <mergeCell ref="B1:Q1"/>
    <mergeCell ref="F3:G3"/>
    <mergeCell ref="H3:I3"/>
    <mergeCell ref="J3:K3"/>
    <mergeCell ref="L3:M3"/>
    <mergeCell ref="N3:O3"/>
    <mergeCell ref="P3:Q3"/>
    <mergeCell ref="B16:C16"/>
    <mergeCell ref="B17:C17"/>
    <mergeCell ref="L2:Q2"/>
    <mergeCell ref="B2:C3"/>
    <mergeCell ref="B8:C8"/>
    <mergeCell ref="B5:C5"/>
    <mergeCell ref="B6:C6"/>
    <mergeCell ref="B7:C7"/>
    <mergeCell ref="B31:C31"/>
    <mergeCell ref="B21:C21"/>
    <mergeCell ref="B22:C22"/>
    <mergeCell ref="B23:C23"/>
    <mergeCell ref="B24:C24"/>
    <mergeCell ref="B25:C25"/>
    <mergeCell ref="B26:C26"/>
    <mergeCell ref="D2:E3"/>
    <mergeCell ref="F2:K2"/>
    <mergeCell ref="B28:C28"/>
    <mergeCell ref="B30:C30"/>
    <mergeCell ref="B27:C27"/>
    <mergeCell ref="B20:C20"/>
    <mergeCell ref="B9:C9"/>
    <mergeCell ref="B10:C10"/>
    <mergeCell ref="B11:C11"/>
    <mergeCell ref="B12:C12"/>
    <mergeCell ref="B13:C13"/>
    <mergeCell ref="B18:C18"/>
    <mergeCell ref="B19:C19"/>
    <mergeCell ref="B14:C14"/>
    <mergeCell ref="B15:C15"/>
  </mergeCells>
  <conditionalFormatting sqref="J32 F32 H32 L32 N32 P32 D32">
    <cfRule type="cellIs" dxfId="7" priority="1" operator="lessThan">
      <formula>0</formula>
    </cfRule>
  </conditionalFormatting>
  <printOptions horizontalCentered="1" verticalCentered="1"/>
  <pageMargins left="0" right="0" top="0.98425196850393704" bottom="0.39370078740157483" header="0" footer="0"/>
  <pageSetup paperSize="9" scale="75" firstPageNumber="31" orientation="portrait" useFirstPageNumber="1" r:id="rId1"/>
  <headerFooter>
    <oddHeader>&amp;L&amp;G&amp;R&amp;G</oddHeader>
    <oddFooter xml:space="preserve">&amp;C&amp;"Arial Black,Normal"&amp;12&amp;K03+000&amp;P&amp;R&amp;"Arial Black,Gras"&amp;14&amp;K03+000Janvier 2024 | N°53&amp;G    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tabColor rgb="FF00B0F0"/>
  </sheetPr>
  <dimension ref="A1:N37"/>
  <sheetViews>
    <sheetView topLeftCell="A7" zoomScaleNormal="100" zoomScalePageLayoutView="90" workbookViewId="0">
      <selection activeCell="E20" sqref="E20"/>
    </sheetView>
  </sheetViews>
  <sheetFormatPr baseColWidth="10" defaultColWidth="11.42578125" defaultRowHeight="12.75" customHeight="1"/>
  <cols>
    <col min="1" max="1" width="5.28515625" style="288" customWidth="1"/>
    <col min="2" max="2" width="8.85546875" style="33" customWidth="1"/>
    <col min="3" max="4" width="12.28515625" style="33" customWidth="1"/>
    <col min="5" max="5" width="11" style="33" customWidth="1"/>
    <col min="6" max="6" width="9.7109375" style="33" customWidth="1"/>
    <col min="7" max="7" width="1.7109375" style="225" customWidth="1"/>
    <col min="8" max="8" width="10.7109375" style="225" customWidth="1"/>
    <col min="9" max="9" width="8.7109375" style="33" customWidth="1"/>
    <col min="10" max="10" width="1.7109375" style="33" customWidth="1"/>
    <col min="11" max="11" width="9.7109375" style="33" customWidth="1"/>
    <col min="12" max="12" width="2.28515625" style="33" customWidth="1"/>
    <col min="13" max="13" width="9" style="33" customWidth="1"/>
    <col min="14" max="14" width="2.42578125" style="33" customWidth="1"/>
    <col min="15" max="16384" width="11.42578125" style="33"/>
  </cols>
  <sheetData>
    <row r="1" spans="1:14" ht="35.25" customHeight="1" thickBot="1">
      <c r="B1" s="832" t="s">
        <v>427</v>
      </c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</row>
    <row r="2" spans="1:14" ht="12.75" customHeight="1" thickBot="1">
      <c r="B2" s="823" t="s">
        <v>6</v>
      </c>
      <c r="C2" s="824"/>
      <c r="D2" s="940" t="s">
        <v>48</v>
      </c>
      <c r="E2" s="941"/>
      <c r="F2" s="941"/>
      <c r="G2" s="941"/>
      <c r="H2" s="942"/>
      <c r="I2" s="941"/>
      <c r="J2" s="941"/>
      <c r="K2" s="941"/>
      <c r="L2" s="941"/>
      <c r="M2" s="941"/>
      <c r="N2" s="943"/>
    </row>
    <row r="3" spans="1:14" ht="34.5" customHeight="1">
      <c r="B3" s="950"/>
      <c r="C3" s="951"/>
      <c r="D3" s="948" t="s">
        <v>408</v>
      </c>
      <c r="E3" s="931" t="s">
        <v>409</v>
      </c>
      <c r="F3" s="932"/>
      <c r="G3" s="933"/>
      <c r="H3" s="934" t="s">
        <v>133</v>
      </c>
      <c r="I3" s="935"/>
      <c r="J3" s="492"/>
      <c r="K3" s="944" t="s">
        <v>410</v>
      </c>
      <c r="L3" s="856"/>
      <c r="M3" s="936" t="s">
        <v>291</v>
      </c>
      <c r="N3" s="937"/>
    </row>
    <row r="4" spans="1:14" ht="34.15" customHeight="1" thickBot="1">
      <c r="A4" s="493"/>
      <c r="B4" s="494"/>
      <c r="C4" s="495"/>
      <c r="D4" s="949"/>
      <c r="E4" s="496" t="s">
        <v>202</v>
      </c>
      <c r="F4" s="497" t="s">
        <v>203</v>
      </c>
      <c r="G4" s="498"/>
      <c r="H4" s="496" t="s">
        <v>202</v>
      </c>
      <c r="I4" s="497" t="s">
        <v>203</v>
      </c>
      <c r="J4" s="499"/>
      <c r="K4" s="945"/>
      <c r="L4" s="939"/>
      <c r="M4" s="938"/>
      <c r="N4" s="939"/>
    </row>
    <row r="5" spans="1:14" ht="14.1" customHeight="1">
      <c r="A5" s="500"/>
      <c r="B5" s="946" t="s">
        <v>7</v>
      </c>
      <c r="C5" s="947"/>
      <c r="D5" s="437"/>
      <c r="E5" s="501"/>
      <c r="F5" s="437"/>
      <c r="G5" s="502"/>
      <c r="H5" s="146"/>
      <c r="I5" s="437"/>
      <c r="J5" s="452"/>
      <c r="L5" s="412"/>
      <c r="N5" s="297"/>
    </row>
    <row r="6" spans="1:14" ht="14.1" customHeight="1">
      <c r="A6" s="493">
        <v>23</v>
      </c>
      <c r="B6" s="859">
        <v>44119</v>
      </c>
      <c r="C6" s="860"/>
      <c r="D6" s="503">
        <v>1887</v>
      </c>
      <c r="E6" s="504">
        <v>1560</v>
      </c>
      <c r="F6" s="505">
        <v>166</v>
      </c>
      <c r="G6" s="407"/>
      <c r="H6" s="504">
        <v>3</v>
      </c>
      <c r="I6" s="505">
        <v>0</v>
      </c>
      <c r="J6" s="407"/>
      <c r="K6" s="505">
        <v>161</v>
      </c>
      <c r="L6" s="443"/>
      <c r="M6" s="506">
        <v>989</v>
      </c>
      <c r="N6" s="407"/>
    </row>
    <row r="7" spans="1:14" ht="14.1" customHeight="1">
      <c r="A7" s="493">
        <v>22</v>
      </c>
      <c r="B7" s="859">
        <v>44150</v>
      </c>
      <c r="C7" s="860"/>
      <c r="D7" s="503">
        <v>1607</v>
      </c>
      <c r="E7" s="504">
        <v>1226</v>
      </c>
      <c r="F7" s="505">
        <v>368</v>
      </c>
      <c r="G7" s="407"/>
      <c r="H7" s="504">
        <v>7</v>
      </c>
      <c r="I7" s="505">
        <v>0</v>
      </c>
      <c r="J7" s="407"/>
      <c r="K7" s="505">
        <v>13</v>
      </c>
      <c r="L7" s="443"/>
      <c r="M7" s="506">
        <v>685</v>
      </c>
      <c r="N7" s="407"/>
    </row>
    <row r="8" spans="1:14" ht="14.1" customHeight="1">
      <c r="A8" s="493">
        <v>21</v>
      </c>
      <c r="B8" s="859">
        <v>44180</v>
      </c>
      <c r="C8" s="860"/>
      <c r="D8" s="503">
        <v>912</v>
      </c>
      <c r="E8" s="504">
        <v>648</v>
      </c>
      <c r="F8" s="505">
        <v>237</v>
      </c>
      <c r="G8" s="407"/>
      <c r="H8" s="504">
        <v>7</v>
      </c>
      <c r="I8" s="505">
        <v>0</v>
      </c>
      <c r="J8" s="407"/>
      <c r="K8" s="505">
        <v>27</v>
      </c>
      <c r="L8" s="443"/>
      <c r="M8" s="506">
        <v>375</v>
      </c>
      <c r="N8" s="407"/>
    </row>
    <row r="9" spans="1:14" ht="14.1" customHeight="1">
      <c r="A9" s="288">
        <v>20</v>
      </c>
      <c r="B9" s="859">
        <v>44211</v>
      </c>
      <c r="C9" s="860"/>
      <c r="D9" s="503">
        <v>953</v>
      </c>
      <c r="E9" s="504">
        <v>759</v>
      </c>
      <c r="F9" s="505">
        <v>179</v>
      </c>
      <c r="G9" s="407"/>
      <c r="H9" s="504">
        <v>0</v>
      </c>
      <c r="I9" s="505">
        <v>0</v>
      </c>
      <c r="J9" s="407"/>
      <c r="K9" s="505">
        <v>15</v>
      </c>
      <c r="L9" s="443"/>
      <c r="M9" s="506">
        <v>416</v>
      </c>
      <c r="N9" s="407"/>
    </row>
    <row r="10" spans="1:14" ht="14.1" customHeight="1">
      <c r="A10" s="288">
        <v>19</v>
      </c>
      <c r="B10" s="859">
        <v>44242</v>
      </c>
      <c r="C10" s="860"/>
      <c r="D10" s="503">
        <v>450</v>
      </c>
      <c r="E10" s="504">
        <v>341</v>
      </c>
      <c r="F10" s="505">
        <v>92</v>
      </c>
      <c r="G10" s="407"/>
      <c r="H10" s="504">
        <v>0</v>
      </c>
      <c r="I10" s="505">
        <v>0</v>
      </c>
      <c r="J10" s="407"/>
      <c r="K10" s="505">
        <v>17</v>
      </c>
      <c r="L10" s="443"/>
      <c r="M10" s="506">
        <v>202</v>
      </c>
      <c r="N10" s="407"/>
    </row>
    <row r="11" spans="1:14" ht="14.1" customHeight="1">
      <c r="A11" s="288">
        <v>18</v>
      </c>
      <c r="B11" s="859">
        <v>44270</v>
      </c>
      <c r="C11" s="860"/>
      <c r="D11" s="503">
        <v>873</v>
      </c>
      <c r="E11" s="504">
        <v>660</v>
      </c>
      <c r="F11" s="505">
        <v>204</v>
      </c>
      <c r="G11" s="407"/>
      <c r="H11" s="504">
        <v>0</v>
      </c>
      <c r="I11" s="505">
        <v>0</v>
      </c>
      <c r="J11" s="407"/>
      <c r="K11" s="505">
        <v>9</v>
      </c>
      <c r="L11" s="443"/>
      <c r="M11" s="506">
        <v>334</v>
      </c>
      <c r="N11" s="407"/>
    </row>
    <row r="12" spans="1:14" ht="14.1" customHeight="1">
      <c r="A12" s="288">
        <v>17</v>
      </c>
      <c r="B12" s="859">
        <v>44301</v>
      </c>
      <c r="C12" s="860"/>
      <c r="D12" s="503">
        <v>582</v>
      </c>
      <c r="E12" s="504">
        <v>405</v>
      </c>
      <c r="F12" s="505">
        <v>174</v>
      </c>
      <c r="G12" s="407"/>
      <c r="H12" s="504">
        <v>2</v>
      </c>
      <c r="I12" s="505">
        <v>0</v>
      </c>
      <c r="J12" s="407"/>
      <c r="K12" s="505">
        <v>3</v>
      </c>
      <c r="L12" s="443"/>
      <c r="M12" s="506">
        <v>186</v>
      </c>
      <c r="N12" s="407"/>
    </row>
    <row r="13" spans="1:14" ht="14.1" customHeight="1">
      <c r="A13" s="288">
        <v>16</v>
      </c>
      <c r="B13" s="859">
        <v>44331</v>
      </c>
      <c r="C13" s="860"/>
      <c r="D13" s="503">
        <v>869</v>
      </c>
      <c r="E13" s="504">
        <v>624</v>
      </c>
      <c r="F13" s="505">
        <v>244</v>
      </c>
      <c r="G13" s="407"/>
      <c r="H13" s="504">
        <v>2</v>
      </c>
      <c r="I13" s="505">
        <v>1</v>
      </c>
      <c r="J13" s="407"/>
      <c r="K13" s="505">
        <v>1</v>
      </c>
      <c r="L13" s="443"/>
      <c r="M13" s="506">
        <v>272</v>
      </c>
      <c r="N13" s="407"/>
    </row>
    <row r="14" spans="1:14" ht="14.1" customHeight="1">
      <c r="A14" s="288">
        <v>15</v>
      </c>
      <c r="B14" s="859">
        <v>44362</v>
      </c>
      <c r="C14" s="860"/>
      <c r="D14" s="503">
        <v>1001</v>
      </c>
      <c r="E14" s="504">
        <v>650</v>
      </c>
      <c r="F14" s="505">
        <v>350</v>
      </c>
      <c r="G14" s="407"/>
      <c r="H14" s="504">
        <v>13</v>
      </c>
      <c r="I14" s="505">
        <v>0</v>
      </c>
      <c r="J14" s="407"/>
      <c r="K14" s="505">
        <v>1</v>
      </c>
      <c r="L14" s="443"/>
      <c r="M14" s="506">
        <v>331</v>
      </c>
      <c r="N14" s="407"/>
    </row>
    <row r="15" spans="1:14" ht="14.1" customHeight="1">
      <c r="A15" s="288">
        <v>14</v>
      </c>
      <c r="B15" s="859">
        <v>44392</v>
      </c>
      <c r="C15" s="860"/>
      <c r="D15" s="503">
        <v>1202</v>
      </c>
      <c r="E15" s="504">
        <v>763</v>
      </c>
      <c r="F15" s="505">
        <v>436</v>
      </c>
      <c r="G15" s="407"/>
      <c r="H15" s="504">
        <v>0</v>
      </c>
      <c r="I15" s="505">
        <v>0</v>
      </c>
      <c r="J15" s="407"/>
      <c r="K15" s="505">
        <v>3</v>
      </c>
      <c r="L15" s="443"/>
      <c r="M15" s="506">
        <v>338</v>
      </c>
      <c r="N15" s="407"/>
    </row>
    <row r="16" spans="1:14" ht="14.1" customHeight="1">
      <c r="A16" s="288">
        <v>13</v>
      </c>
      <c r="B16" s="859">
        <v>44423</v>
      </c>
      <c r="C16" s="860"/>
      <c r="D16" s="503">
        <v>1147</v>
      </c>
      <c r="E16" s="504">
        <v>648</v>
      </c>
      <c r="F16" s="505">
        <v>498</v>
      </c>
      <c r="G16" s="407"/>
      <c r="H16" s="504">
        <v>0</v>
      </c>
      <c r="I16" s="505">
        <v>0</v>
      </c>
      <c r="J16" s="407"/>
      <c r="K16" s="505">
        <v>1</v>
      </c>
      <c r="L16" s="443"/>
      <c r="M16" s="506">
        <v>328</v>
      </c>
      <c r="N16" s="407"/>
    </row>
    <row r="17" spans="1:14" ht="14.1" customHeight="1">
      <c r="A17" s="288">
        <v>12</v>
      </c>
      <c r="B17" s="859">
        <v>44454</v>
      </c>
      <c r="C17" s="860"/>
      <c r="D17" s="503">
        <v>1153</v>
      </c>
      <c r="E17" s="504">
        <v>660</v>
      </c>
      <c r="F17" s="505">
        <v>484</v>
      </c>
      <c r="G17" s="407"/>
      <c r="H17" s="504">
        <v>5</v>
      </c>
      <c r="I17" s="505">
        <v>0</v>
      </c>
      <c r="J17" s="407"/>
      <c r="K17" s="505">
        <v>9</v>
      </c>
      <c r="L17" s="443"/>
      <c r="M17" s="506">
        <v>297</v>
      </c>
      <c r="N17" s="407"/>
    </row>
    <row r="18" spans="1:14" ht="14.1" customHeight="1">
      <c r="A18" s="288">
        <v>11</v>
      </c>
      <c r="B18" s="859">
        <v>44484</v>
      </c>
      <c r="C18" s="860"/>
      <c r="D18" s="503">
        <v>1115</v>
      </c>
      <c r="E18" s="504">
        <v>591</v>
      </c>
      <c r="F18" s="505">
        <v>522</v>
      </c>
      <c r="G18" s="407"/>
      <c r="H18" s="504">
        <v>9</v>
      </c>
      <c r="I18" s="505">
        <v>0</v>
      </c>
      <c r="J18" s="407"/>
      <c r="K18" s="505">
        <v>2</v>
      </c>
      <c r="L18" s="443"/>
      <c r="M18" s="506">
        <v>292</v>
      </c>
      <c r="N18" s="407"/>
    </row>
    <row r="19" spans="1:14" ht="14.1" customHeight="1">
      <c r="A19" s="288">
        <v>10</v>
      </c>
      <c r="B19" s="859">
        <v>44515</v>
      </c>
      <c r="C19" s="860"/>
      <c r="D19" s="503">
        <v>1120</v>
      </c>
      <c r="E19" s="504">
        <v>594</v>
      </c>
      <c r="F19" s="505">
        <v>524</v>
      </c>
      <c r="G19" s="407"/>
      <c r="H19" s="504">
        <v>9</v>
      </c>
      <c r="I19" s="505">
        <v>0</v>
      </c>
      <c r="J19" s="407"/>
      <c r="K19" s="505">
        <v>2</v>
      </c>
      <c r="L19" s="443"/>
      <c r="M19" s="506">
        <v>291</v>
      </c>
      <c r="N19" s="407"/>
    </row>
    <row r="20" spans="1:14" ht="14.1" customHeight="1">
      <c r="A20" s="288">
        <v>9</v>
      </c>
      <c r="B20" s="859">
        <v>44545</v>
      </c>
      <c r="C20" s="860"/>
      <c r="D20" s="503">
        <v>1179</v>
      </c>
      <c r="E20" s="504">
        <v>599</v>
      </c>
      <c r="F20" s="505">
        <v>571</v>
      </c>
      <c r="G20" s="407"/>
      <c r="H20" s="504">
        <v>6</v>
      </c>
      <c r="I20" s="505">
        <v>0</v>
      </c>
      <c r="J20" s="407"/>
      <c r="K20" s="505">
        <v>9</v>
      </c>
      <c r="L20" s="443"/>
      <c r="M20" s="506">
        <v>277</v>
      </c>
      <c r="N20" s="407"/>
    </row>
    <row r="21" spans="1:14" ht="14.1" customHeight="1">
      <c r="A21" s="288">
        <v>8</v>
      </c>
      <c r="B21" s="859">
        <v>44576</v>
      </c>
      <c r="C21" s="860"/>
      <c r="D21" s="503">
        <v>1400</v>
      </c>
      <c r="E21" s="504">
        <v>598</v>
      </c>
      <c r="F21" s="505">
        <v>659</v>
      </c>
      <c r="G21" s="407"/>
      <c r="H21" s="504">
        <v>3</v>
      </c>
      <c r="I21" s="505">
        <v>0</v>
      </c>
      <c r="J21" s="407"/>
      <c r="K21" s="505">
        <v>143</v>
      </c>
      <c r="L21" s="443"/>
      <c r="M21" s="506">
        <v>378</v>
      </c>
      <c r="N21" s="407"/>
    </row>
    <row r="22" spans="1:14" ht="14.1" customHeight="1">
      <c r="A22" s="288">
        <v>7</v>
      </c>
      <c r="B22" s="859">
        <v>44607</v>
      </c>
      <c r="C22" s="860"/>
      <c r="D22" s="503">
        <v>974</v>
      </c>
      <c r="E22" s="504">
        <v>544</v>
      </c>
      <c r="F22" s="505">
        <v>429</v>
      </c>
      <c r="G22" s="407"/>
      <c r="H22" s="504">
        <v>6</v>
      </c>
      <c r="I22" s="505">
        <v>0</v>
      </c>
      <c r="J22" s="407"/>
      <c r="K22" s="505">
        <v>1</v>
      </c>
      <c r="L22" s="443"/>
      <c r="M22" s="506">
        <v>288</v>
      </c>
      <c r="N22" s="407"/>
    </row>
    <row r="23" spans="1:14" ht="14.1" customHeight="1">
      <c r="A23" s="288">
        <v>6</v>
      </c>
      <c r="B23" s="859">
        <v>44635</v>
      </c>
      <c r="C23" s="860"/>
      <c r="D23" s="503">
        <v>1577</v>
      </c>
      <c r="E23" s="504">
        <v>801</v>
      </c>
      <c r="F23" s="505">
        <v>776</v>
      </c>
      <c r="G23" s="407"/>
      <c r="H23" s="504">
        <v>10</v>
      </c>
      <c r="I23" s="505">
        <v>0</v>
      </c>
      <c r="J23" s="407"/>
      <c r="K23" s="505">
        <v>0</v>
      </c>
      <c r="L23" s="443"/>
      <c r="M23" s="506">
        <v>365</v>
      </c>
      <c r="N23" s="407"/>
    </row>
    <row r="24" spans="1:14" ht="14.1" customHeight="1">
      <c r="A24" s="288">
        <v>5</v>
      </c>
      <c r="B24" s="859">
        <v>44666</v>
      </c>
      <c r="C24" s="860"/>
      <c r="D24" s="503">
        <v>1351</v>
      </c>
      <c r="E24" s="504">
        <v>590</v>
      </c>
      <c r="F24" s="505">
        <v>654</v>
      </c>
      <c r="G24" s="407"/>
      <c r="H24" s="504">
        <v>6</v>
      </c>
      <c r="I24" s="505">
        <v>0</v>
      </c>
      <c r="J24" s="407"/>
      <c r="K24" s="505">
        <v>107</v>
      </c>
      <c r="L24" s="443"/>
      <c r="M24" s="506">
        <v>316</v>
      </c>
      <c r="N24" s="407"/>
    </row>
    <row r="25" spans="1:14" ht="14.1" customHeight="1">
      <c r="A25" s="288">
        <v>4</v>
      </c>
      <c r="B25" s="859">
        <v>44696</v>
      </c>
      <c r="C25" s="860"/>
      <c r="D25" s="503">
        <v>1356</v>
      </c>
      <c r="E25" s="504">
        <v>668</v>
      </c>
      <c r="F25" s="505">
        <v>688</v>
      </c>
      <c r="G25" s="407"/>
      <c r="H25" s="504">
        <v>7</v>
      </c>
      <c r="I25" s="505">
        <v>0</v>
      </c>
      <c r="J25" s="407"/>
      <c r="K25" s="505">
        <v>0</v>
      </c>
      <c r="L25" s="443"/>
      <c r="M25" s="506">
        <v>318</v>
      </c>
      <c r="N25" s="407"/>
    </row>
    <row r="26" spans="1:14" ht="14.1" customHeight="1">
      <c r="A26" s="288">
        <v>3</v>
      </c>
      <c r="B26" s="859">
        <v>44727</v>
      </c>
      <c r="C26" s="860"/>
      <c r="D26" s="503">
        <v>1139</v>
      </c>
      <c r="E26" s="504">
        <v>525</v>
      </c>
      <c r="F26" s="505">
        <v>614</v>
      </c>
      <c r="G26" s="407"/>
      <c r="H26" s="504">
        <v>5</v>
      </c>
      <c r="I26" s="505">
        <v>1</v>
      </c>
      <c r="J26" s="407"/>
      <c r="K26" s="505">
        <v>0</v>
      </c>
      <c r="L26" s="443"/>
      <c r="M26" s="506">
        <v>264</v>
      </c>
      <c r="N26" s="407"/>
    </row>
    <row r="27" spans="1:14" ht="14.1" customHeight="1">
      <c r="A27" s="288">
        <v>2</v>
      </c>
      <c r="B27" s="859">
        <v>44757</v>
      </c>
      <c r="C27" s="860"/>
      <c r="D27" s="503">
        <v>1390</v>
      </c>
      <c r="E27" s="504">
        <v>702</v>
      </c>
      <c r="F27" s="505">
        <v>688</v>
      </c>
      <c r="G27" s="407"/>
      <c r="H27" s="504">
        <v>11</v>
      </c>
      <c r="I27" s="505">
        <v>0</v>
      </c>
      <c r="J27" s="407"/>
      <c r="K27" s="505">
        <v>0</v>
      </c>
      <c r="L27" s="443"/>
      <c r="M27" s="506">
        <v>379</v>
      </c>
      <c r="N27" s="407"/>
    </row>
    <row r="28" spans="1:14" ht="14.1" customHeight="1">
      <c r="A28" s="288">
        <v>1</v>
      </c>
      <c r="B28" s="859">
        <v>44788</v>
      </c>
      <c r="C28" s="860"/>
      <c r="D28" s="503">
        <v>1415</v>
      </c>
      <c r="E28" s="504">
        <v>769</v>
      </c>
      <c r="F28" s="505">
        <v>646</v>
      </c>
      <c r="G28" s="407"/>
      <c r="H28" s="504">
        <v>1</v>
      </c>
      <c r="I28" s="505">
        <v>1</v>
      </c>
      <c r="J28" s="407"/>
      <c r="K28" s="505">
        <v>0</v>
      </c>
      <c r="L28" s="443"/>
      <c r="M28" s="506">
        <v>327</v>
      </c>
      <c r="N28" s="407"/>
    </row>
    <row r="29" spans="1:14" ht="14.1" customHeight="1">
      <c r="A29" s="288">
        <v>0</v>
      </c>
      <c r="B29" s="859">
        <v>44819</v>
      </c>
      <c r="C29" s="860"/>
      <c r="D29" s="503">
        <v>1434</v>
      </c>
      <c r="E29" s="504">
        <v>689</v>
      </c>
      <c r="F29" s="505">
        <v>736</v>
      </c>
      <c r="G29" s="407"/>
      <c r="H29" s="504">
        <v>10</v>
      </c>
      <c r="I29" s="505">
        <v>0</v>
      </c>
      <c r="J29" s="407"/>
      <c r="K29" s="505">
        <v>9</v>
      </c>
      <c r="L29" s="443"/>
      <c r="M29" s="506">
        <v>350</v>
      </c>
      <c r="N29" s="407"/>
    </row>
    <row r="30" spans="1:14" ht="14.1" customHeight="1">
      <c r="B30" s="508"/>
      <c r="C30" s="509"/>
      <c r="D30" s="510"/>
      <c r="E30" s="511"/>
      <c r="F30" s="507"/>
      <c r="G30" s="512"/>
      <c r="H30" s="513"/>
      <c r="I30" s="507"/>
      <c r="J30" s="512"/>
      <c r="K30" s="507"/>
      <c r="L30" s="514"/>
      <c r="M30" s="507"/>
      <c r="N30" s="512"/>
    </row>
    <row r="31" spans="1:14" ht="14.1" customHeight="1">
      <c r="A31" s="288">
        <v>2022</v>
      </c>
      <c r="B31" s="861" t="s">
        <v>471</v>
      </c>
      <c r="C31" s="862"/>
      <c r="D31" s="515">
        <v>12036</v>
      </c>
      <c r="E31" s="516">
        <v>5886</v>
      </c>
      <c r="F31" s="517">
        <v>5890</v>
      </c>
      <c r="G31" s="469"/>
      <c r="H31" s="516">
        <v>59</v>
      </c>
      <c r="I31" s="517">
        <v>2</v>
      </c>
      <c r="J31" s="469"/>
      <c r="K31" s="517">
        <v>260</v>
      </c>
      <c r="L31" s="467"/>
      <c r="M31" s="517">
        <v>2985</v>
      </c>
      <c r="N31" s="512"/>
    </row>
    <row r="32" spans="1:14" ht="14.1" customHeight="1">
      <c r="A32" s="288">
        <v>2021</v>
      </c>
      <c r="B32" s="861" t="s">
        <v>472</v>
      </c>
      <c r="C32" s="862"/>
      <c r="D32" s="515">
        <v>8230</v>
      </c>
      <c r="E32" s="516">
        <v>5510</v>
      </c>
      <c r="F32" s="517">
        <v>2661</v>
      </c>
      <c r="G32" s="469"/>
      <c r="H32" s="516">
        <v>22</v>
      </c>
      <c r="I32" s="517">
        <v>1</v>
      </c>
      <c r="J32" s="469"/>
      <c r="K32" s="517">
        <v>59</v>
      </c>
      <c r="L32" s="467"/>
      <c r="M32" s="517">
        <v>2704</v>
      </c>
      <c r="N32" s="512"/>
    </row>
    <row r="33" spans="2:14" ht="14.1" customHeight="1" thickBot="1">
      <c r="B33" s="360" t="s">
        <v>5</v>
      </c>
      <c r="C33" s="390" t="s">
        <v>473</v>
      </c>
      <c r="D33" s="518">
        <v>0.46245443499392458</v>
      </c>
      <c r="E33" s="519">
        <v>6.8239564428312249E-2</v>
      </c>
      <c r="F33" s="474">
        <v>1.2134535888763622</v>
      </c>
      <c r="G33" s="520"/>
      <c r="H33" s="519">
        <v>1.6818181818181817</v>
      </c>
      <c r="I33" s="474">
        <v>1</v>
      </c>
      <c r="J33" s="520"/>
      <c r="K33" s="474">
        <v>3.406779661016949</v>
      </c>
      <c r="L33" s="521"/>
      <c r="M33" s="522">
        <v>0.10392011834319526</v>
      </c>
      <c r="N33" s="523"/>
    </row>
    <row r="34" spans="2:14" ht="16.149999999999999" customHeight="1">
      <c r="B34" s="315" t="s">
        <v>411</v>
      </c>
      <c r="C34" s="439"/>
      <c r="D34" s="439"/>
      <c r="E34" s="439"/>
      <c r="F34" s="524"/>
      <c r="G34" s="525"/>
      <c r="H34" s="525"/>
      <c r="I34" s="524"/>
      <c r="J34" s="526"/>
      <c r="K34" s="526"/>
      <c r="L34" s="316"/>
      <c r="N34" s="316" t="s">
        <v>288</v>
      </c>
    </row>
    <row r="36" spans="2:14" ht="0.75" customHeight="1"/>
    <row r="37" spans="2:14" ht="12.75" hidden="1" customHeight="1"/>
  </sheetData>
  <mergeCells count="35">
    <mergeCell ref="B26:C26"/>
    <mergeCell ref="B27:C27"/>
    <mergeCell ref="D3:D4"/>
    <mergeCell ref="B32:C32"/>
    <mergeCell ref="B24:C24"/>
    <mergeCell ref="B25:C25"/>
    <mergeCell ref="B28:C28"/>
    <mergeCell ref="B2:C3"/>
    <mergeCell ref="B13:C13"/>
    <mergeCell ref="B14:C14"/>
    <mergeCell ref="B15:C15"/>
    <mergeCell ref="B16:C16"/>
    <mergeCell ref="B31:C31"/>
    <mergeCell ref="B29:C29"/>
    <mergeCell ref="B21:C21"/>
    <mergeCell ref="B22:C22"/>
    <mergeCell ref="B23:C23"/>
    <mergeCell ref="B18:C18"/>
    <mergeCell ref="B19:C19"/>
    <mergeCell ref="B20:C20"/>
    <mergeCell ref="B5:C5"/>
    <mergeCell ref="B1:N1"/>
    <mergeCell ref="B17:C17"/>
    <mergeCell ref="B6:C6"/>
    <mergeCell ref="B7:C7"/>
    <mergeCell ref="B8:C8"/>
    <mergeCell ref="B9:C9"/>
    <mergeCell ref="B10:C10"/>
    <mergeCell ref="B11:C11"/>
    <mergeCell ref="B12:C12"/>
    <mergeCell ref="E3:G3"/>
    <mergeCell ref="H3:I3"/>
    <mergeCell ref="M3:N4"/>
    <mergeCell ref="D2:N2"/>
    <mergeCell ref="K3:L4"/>
  </mergeCells>
  <conditionalFormatting sqref="K33 M33 D33:F33 H33:I33">
    <cfRule type="cellIs" dxfId="6" priority="5" operator="lessThan">
      <formula>0</formula>
    </cfRule>
  </conditionalFormatting>
  <printOptions horizontalCentered="1" verticalCentered="1"/>
  <pageMargins left="0" right="0" top="0.98425196850393704" bottom="0.39370078740157483" header="0" footer="0"/>
  <pageSetup paperSize="9" scale="75" firstPageNumber="32" orientation="portrait" useFirstPageNumber="1" r:id="rId1"/>
  <headerFooter>
    <oddHeader>&amp;L&amp;G&amp;R&amp;G</oddHeader>
    <oddFooter xml:space="preserve">&amp;C&amp;"Arial Black,Normal"&amp;12&amp;K03+000&amp;P&amp;R&amp;"Arial Black,Gras"&amp;14&amp;K03+000Janvier 2024 | N°53&amp;G          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00B0F0"/>
    <pageSetUpPr fitToPage="1"/>
  </sheetPr>
  <dimension ref="A1:U27"/>
  <sheetViews>
    <sheetView topLeftCell="B3" zoomScale="60" zoomScaleNormal="60" zoomScaleSheetLayoutView="50" zoomScalePageLayoutView="60" workbookViewId="0">
      <selection activeCell="G8" sqref="G8"/>
    </sheetView>
  </sheetViews>
  <sheetFormatPr baseColWidth="10" defaultColWidth="9.28515625" defaultRowHeight="15"/>
  <cols>
    <col min="1" max="1" width="3.7109375" style="248" customWidth="1"/>
    <col min="2" max="2" width="76" style="248" customWidth="1"/>
    <col min="3" max="4" width="17.42578125" style="248" hidden="1" customWidth="1"/>
    <col min="5" max="5" width="15.28515625" style="248" customWidth="1"/>
    <col min="6" max="6" width="16.42578125" style="248" bestFit="1" customWidth="1"/>
    <col min="7" max="7" width="15" style="248" customWidth="1"/>
    <col min="8" max="8" width="17.28515625" style="248" customWidth="1"/>
    <col min="9" max="9" width="16.7109375" style="248" customWidth="1"/>
    <col min="10" max="10" width="15.5703125" style="248" customWidth="1"/>
    <col min="11" max="12" width="16.28515625" style="248" customWidth="1"/>
    <col min="13" max="13" width="15.5703125" style="248" customWidth="1"/>
    <col min="14" max="15" width="16.28515625" style="248" customWidth="1"/>
    <col min="16" max="16" width="16.42578125" style="248" customWidth="1"/>
    <col min="17" max="17" width="16.7109375" style="248" customWidth="1"/>
    <col min="18" max="18" width="16.28515625" style="248" customWidth="1"/>
    <col min="19" max="19" width="17.28515625" style="248" customWidth="1"/>
    <col min="20" max="20" width="16.42578125" style="248" customWidth="1"/>
    <col min="21" max="28" width="8.42578125" style="248" customWidth="1"/>
    <col min="29" max="16384" width="9.28515625" style="248"/>
  </cols>
  <sheetData>
    <row r="1" spans="1:21" ht="54.75" customHeight="1" thickBot="1">
      <c r="B1" s="957" t="s">
        <v>428</v>
      </c>
      <c r="C1" s="957"/>
      <c r="D1" s="957"/>
      <c r="E1" s="957"/>
      <c r="F1" s="957"/>
      <c r="G1" s="957"/>
      <c r="H1" s="957"/>
      <c r="I1" s="957"/>
      <c r="J1" s="957"/>
      <c r="K1" s="957"/>
      <c r="L1" s="957"/>
      <c r="M1" s="957"/>
      <c r="N1" s="957"/>
      <c r="O1" s="957"/>
      <c r="P1" s="957"/>
      <c r="Q1" s="957"/>
      <c r="R1" s="957"/>
      <c r="S1" s="957"/>
      <c r="T1" s="527"/>
    </row>
    <row r="2" spans="1:21" ht="15.75" thickBot="1">
      <c r="C2" s="528"/>
      <c r="D2" s="528"/>
      <c r="E2" s="528"/>
      <c r="F2" s="528"/>
      <c r="G2" s="528"/>
      <c r="H2" s="529">
        <v>12</v>
      </c>
      <c r="I2" s="529">
        <v>11</v>
      </c>
      <c r="J2" s="529">
        <v>10</v>
      </c>
      <c r="K2" s="529">
        <v>9</v>
      </c>
      <c r="L2" s="529">
        <v>8</v>
      </c>
      <c r="M2" s="529">
        <v>7</v>
      </c>
      <c r="N2" s="529">
        <v>6</v>
      </c>
      <c r="O2" s="529">
        <v>5</v>
      </c>
      <c r="P2" s="529">
        <v>4</v>
      </c>
      <c r="Q2" s="529">
        <v>3</v>
      </c>
      <c r="R2" s="529">
        <v>2</v>
      </c>
      <c r="S2" s="529">
        <v>1</v>
      </c>
      <c r="T2" s="529"/>
    </row>
    <row r="3" spans="1:21" ht="30" customHeight="1" thickBot="1">
      <c r="B3" s="954" t="s">
        <v>3</v>
      </c>
      <c r="C3" s="530"/>
      <c r="D3" s="531"/>
      <c r="E3" s="530" t="s">
        <v>0</v>
      </c>
      <c r="F3" s="530"/>
      <c r="G3" s="960" t="s">
        <v>329</v>
      </c>
      <c r="H3" s="961"/>
      <c r="I3" s="961"/>
      <c r="J3" s="961"/>
      <c r="K3" s="961"/>
      <c r="L3" s="961"/>
      <c r="M3" s="961"/>
      <c r="N3" s="961"/>
      <c r="O3" s="961"/>
      <c r="P3" s="961"/>
      <c r="Q3" s="961"/>
      <c r="R3" s="961"/>
      <c r="S3" s="962"/>
      <c r="T3" s="745"/>
    </row>
    <row r="4" spans="1:21" s="532" customFormat="1" ht="25.15" customHeight="1">
      <c r="B4" s="955"/>
      <c r="C4" s="952" t="s">
        <v>467</v>
      </c>
      <c r="D4" s="953"/>
      <c r="E4" s="952" t="s">
        <v>550</v>
      </c>
      <c r="F4" s="959"/>
      <c r="G4" s="683" t="s">
        <v>468</v>
      </c>
      <c r="H4" s="683" t="s">
        <v>469</v>
      </c>
      <c r="I4" s="683" t="s">
        <v>470</v>
      </c>
      <c r="J4" s="683" t="s">
        <v>479</v>
      </c>
      <c r="K4" s="683" t="s">
        <v>478</v>
      </c>
      <c r="L4" s="683" t="s">
        <v>486</v>
      </c>
      <c r="M4" s="683" t="s">
        <v>487</v>
      </c>
      <c r="N4" s="683" t="s">
        <v>488</v>
      </c>
      <c r="O4" s="683" t="s">
        <v>489</v>
      </c>
      <c r="P4" s="683" t="s">
        <v>485</v>
      </c>
      <c r="Q4" s="683" t="s">
        <v>548</v>
      </c>
      <c r="R4" s="683" t="s">
        <v>549</v>
      </c>
      <c r="S4" s="684" t="s">
        <v>550</v>
      </c>
      <c r="T4" s="958"/>
    </row>
    <row r="5" spans="1:21" s="533" customFormat="1" ht="39.75" customHeight="1" thickBot="1">
      <c r="B5" s="956"/>
      <c r="C5" s="534" t="s">
        <v>308</v>
      </c>
      <c r="D5" s="704" t="s">
        <v>309</v>
      </c>
      <c r="E5" s="705" t="s">
        <v>483</v>
      </c>
      <c r="F5" s="535" t="s">
        <v>484</v>
      </c>
      <c r="G5" s="536" t="s">
        <v>288</v>
      </c>
      <c r="H5" s="537" t="s">
        <v>288</v>
      </c>
      <c r="I5" s="536" t="s">
        <v>288</v>
      </c>
      <c r="J5" s="537" t="s">
        <v>288</v>
      </c>
      <c r="K5" s="536" t="s">
        <v>288</v>
      </c>
      <c r="L5" s="537" t="s">
        <v>288</v>
      </c>
      <c r="M5" s="537" t="s">
        <v>288</v>
      </c>
      <c r="N5" s="742" t="s">
        <v>288</v>
      </c>
      <c r="O5" s="537" t="s">
        <v>490</v>
      </c>
      <c r="P5" s="536" t="s">
        <v>490</v>
      </c>
      <c r="Q5" s="537" t="s">
        <v>490</v>
      </c>
      <c r="R5" s="697" t="s">
        <v>490</v>
      </c>
      <c r="S5" s="698" t="s">
        <v>490</v>
      </c>
      <c r="T5" s="958"/>
      <c r="U5" s="538"/>
    </row>
    <row r="6" spans="1:21" ht="30" customHeight="1">
      <c r="B6" s="539" t="s">
        <v>120</v>
      </c>
      <c r="C6" s="540"/>
      <c r="D6" s="541"/>
      <c r="E6" s="546"/>
      <c r="F6" s="547"/>
      <c r="G6" s="544"/>
      <c r="H6" s="544"/>
      <c r="I6" s="544"/>
      <c r="J6" s="544"/>
      <c r="K6" s="544"/>
      <c r="L6" s="544"/>
      <c r="M6" s="544"/>
      <c r="N6" s="544"/>
      <c r="O6" s="544"/>
      <c r="P6" s="544"/>
      <c r="Q6" s="544"/>
      <c r="R6" s="544"/>
      <c r="S6" s="548"/>
    </row>
    <row r="7" spans="1:21" s="550" customFormat="1" ht="24" customHeight="1">
      <c r="A7" s="542">
        <v>1</v>
      </c>
      <c r="B7" s="543" t="s">
        <v>15</v>
      </c>
      <c r="C7" s="544">
        <v>6555.5</v>
      </c>
      <c r="D7" s="545">
        <v>6206.4</v>
      </c>
      <c r="E7" s="546">
        <v>12706.366853000003</v>
      </c>
      <c r="F7" s="547">
        <v>3006.7739038900681</v>
      </c>
      <c r="G7" s="544">
        <v>4301.95969587117</v>
      </c>
      <c r="H7" s="544">
        <v>4957.0910238842107</v>
      </c>
      <c r="I7" s="544">
        <v>5585.9952890028999</v>
      </c>
      <c r="J7" s="544">
        <v>6283.2579995246506</v>
      </c>
      <c r="K7" s="544">
        <v>6985.9746136031208</v>
      </c>
      <c r="L7" s="544">
        <v>9332.2999999999993</v>
      </c>
      <c r="M7" s="544">
        <v>583.41781254143996</v>
      </c>
      <c r="N7" s="544">
        <v>1262.0076632555099</v>
      </c>
      <c r="O7" s="544">
        <v>2280.4869678802879</v>
      </c>
      <c r="P7" s="544">
        <v>3006.7739038900681</v>
      </c>
      <c r="Q7" s="544">
        <v>3694.4580215297083</v>
      </c>
      <c r="R7" s="544">
        <v>4686.8486671981991</v>
      </c>
      <c r="S7" s="548">
        <v>5459.6802389194063</v>
      </c>
      <c r="T7" s="549"/>
    </row>
    <row r="8" spans="1:21" s="552" customFormat="1" ht="24" customHeight="1">
      <c r="A8" s="542">
        <v>2</v>
      </c>
      <c r="B8" s="543" t="s">
        <v>152</v>
      </c>
      <c r="C8" s="544">
        <v>5192.3</v>
      </c>
      <c r="D8" s="545">
        <v>5121.3</v>
      </c>
      <c r="E8" s="546">
        <v>10411.053937000002</v>
      </c>
      <c r="F8" s="547">
        <v>2534.6451878335401</v>
      </c>
      <c r="G8" s="544">
        <v>4301.69696939817</v>
      </c>
      <c r="H8" s="544">
        <v>4956.807297411211</v>
      </c>
      <c r="I8" s="544">
        <v>5585.6755060738096</v>
      </c>
      <c r="J8" s="544">
        <v>6282.9040245287506</v>
      </c>
      <c r="K8" s="544">
        <v>6985.5604878390004</v>
      </c>
      <c r="L8" s="544">
        <v>7746.06934885185</v>
      </c>
      <c r="M8" s="544">
        <v>583.37362662543001</v>
      </c>
      <c r="N8" s="544">
        <v>1261.9482409853599</v>
      </c>
      <c r="O8" s="544">
        <v>1808.3859546068197</v>
      </c>
      <c r="P8" s="544">
        <v>2534.6451878335401</v>
      </c>
      <c r="Q8" s="544">
        <v>3222.30279372324</v>
      </c>
      <c r="R8" s="544">
        <v>4121.1973031555508</v>
      </c>
      <c r="S8" s="548">
        <v>4894.0136384058178</v>
      </c>
      <c r="T8" s="551"/>
    </row>
    <row r="9" spans="1:21" s="552" customFormat="1" ht="24" customHeight="1">
      <c r="A9" s="542">
        <v>3</v>
      </c>
      <c r="B9" s="543" t="s">
        <v>153</v>
      </c>
      <c r="C9" s="544">
        <v>5192.3</v>
      </c>
      <c r="D9" s="545">
        <v>5121.3</v>
      </c>
      <c r="E9" s="546">
        <v>10411.053937000002</v>
      </c>
      <c r="F9" s="547">
        <v>2534.6451878335401</v>
      </c>
      <c r="G9" s="544">
        <v>4301.69696939817</v>
      </c>
      <c r="H9" s="544">
        <v>4956.807297411211</v>
      </c>
      <c r="I9" s="544">
        <v>5585.6755060738096</v>
      </c>
      <c r="J9" s="544">
        <v>6282.9040245287506</v>
      </c>
      <c r="K9" s="544">
        <v>6985.5604878390004</v>
      </c>
      <c r="L9" s="544">
        <v>7746.0693488518491</v>
      </c>
      <c r="M9" s="544">
        <v>583.37362662543001</v>
      </c>
      <c r="N9" s="544">
        <v>1261.9482409853599</v>
      </c>
      <c r="O9" s="544">
        <v>1808.3859546068197</v>
      </c>
      <c r="P9" s="544">
        <v>2534.6451878335401</v>
      </c>
      <c r="Q9" s="544">
        <v>3222.30279372324</v>
      </c>
      <c r="R9" s="544">
        <v>4121.1973031555508</v>
      </c>
      <c r="S9" s="548">
        <v>4894.0136384058178</v>
      </c>
      <c r="T9" s="551"/>
    </row>
    <row r="10" spans="1:21" s="552" customFormat="1" ht="24" customHeight="1">
      <c r="A10" s="542">
        <v>4</v>
      </c>
      <c r="B10" s="543" t="s">
        <v>154</v>
      </c>
      <c r="C10" s="544">
        <v>5102.1000000000004</v>
      </c>
      <c r="D10" s="545">
        <v>4990.8</v>
      </c>
      <c r="E10" s="546">
        <v>10179.710000000003</v>
      </c>
      <c r="F10" s="547">
        <v>2512.3424820605301</v>
      </c>
      <c r="G10" s="544">
        <v>4235.6536890098605</v>
      </c>
      <c r="H10" s="544">
        <v>4873.9251901407306</v>
      </c>
      <c r="I10" s="544">
        <v>5494.0708110187697</v>
      </c>
      <c r="J10" s="544">
        <v>6173.7874779037502</v>
      </c>
      <c r="K10" s="544">
        <v>6855.0998565637601</v>
      </c>
      <c r="L10" s="544">
        <v>7552.1638214180894</v>
      </c>
      <c r="M10" s="544">
        <v>578.93006937943005</v>
      </c>
      <c r="N10" s="544">
        <v>1250.75223588828</v>
      </c>
      <c r="O10" s="544">
        <v>1787.2093579620798</v>
      </c>
      <c r="P10" s="544">
        <v>2512.3424820605301</v>
      </c>
      <c r="Q10" s="544">
        <v>3169.38443643439</v>
      </c>
      <c r="R10" s="544">
        <v>3941.0612836773807</v>
      </c>
      <c r="S10" s="548">
        <v>4700.3911845675402</v>
      </c>
      <c r="T10" s="551"/>
    </row>
    <row r="11" spans="1:21" s="552" customFormat="1" ht="24" customHeight="1">
      <c r="A11" s="542">
        <v>5</v>
      </c>
      <c r="B11" s="543" t="s">
        <v>172</v>
      </c>
      <c r="C11" s="544">
        <v>1200.5</v>
      </c>
      <c r="D11" s="545">
        <v>1166.0730000000001</v>
      </c>
      <c r="E11" s="546">
        <v>2731.3065384889996</v>
      </c>
      <c r="F11" s="547">
        <v>640.57432395023989</v>
      </c>
      <c r="G11" s="544">
        <v>1216.0152616137402</v>
      </c>
      <c r="H11" s="544">
        <v>1408.0581722976901</v>
      </c>
      <c r="I11" s="544">
        <v>1538.3836998439899</v>
      </c>
      <c r="J11" s="544">
        <v>1733.3924820146501</v>
      </c>
      <c r="K11" s="544">
        <v>1839.1107354585299</v>
      </c>
      <c r="L11" s="544">
        <v>2037.7987219530899</v>
      </c>
      <c r="M11" s="544">
        <v>132.21456233244001</v>
      </c>
      <c r="N11" s="544">
        <v>315.19975462571995</v>
      </c>
      <c r="O11" s="544">
        <v>437.04892326734</v>
      </c>
      <c r="P11" s="544">
        <v>640.57432395023989</v>
      </c>
      <c r="Q11" s="544">
        <v>837.86202491656013</v>
      </c>
      <c r="R11" s="544">
        <v>1130.7203643615198</v>
      </c>
      <c r="S11" s="548">
        <v>1286.3631010997199</v>
      </c>
      <c r="T11" s="551"/>
    </row>
    <row r="12" spans="1:21" s="550" customFormat="1" ht="24" customHeight="1">
      <c r="A12" s="542">
        <v>6</v>
      </c>
      <c r="B12" s="543" t="s">
        <v>176</v>
      </c>
      <c r="C12" s="544">
        <v>29.2</v>
      </c>
      <c r="D12" s="545">
        <v>41.045000000000002</v>
      </c>
      <c r="E12" s="546">
        <v>47.801854683000002</v>
      </c>
      <c r="F12" s="547">
        <v>14.586679650090002</v>
      </c>
      <c r="G12" s="544">
        <v>19.249544782240001</v>
      </c>
      <c r="H12" s="544">
        <v>21.862421119020006</v>
      </c>
      <c r="I12" s="544">
        <v>25.787904877670002</v>
      </c>
      <c r="J12" s="544">
        <v>29.462315676530004</v>
      </c>
      <c r="K12" s="544">
        <v>32.891673507700006</v>
      </c>
      <c r="L12" s="544">
        <v>35.936516699999999</v>
      </c>
      <c r="M12" s="544">
        <v>4.1228584219200002</v>
      </c>
      <c r="N12" s="544">
        <v>7.9468370086400011</v>
      </c>
      <c r="O12" s="544">
        <v>11.29718479354</v>
      </c>
      <c r="P12" s="544">
        <v>14.586679650090002</v>
      </c>
      <c r="Q12" s="544">
        <v>20.253330748929997</v>
      </c>
      <c r="R12" s="544">
        <v>25.33576708799</v>
      </c>
      <c r="S12" s="548">
        <v>29.124814047550004</v>
      </c>
      <c r="T12" s="551"/>
    </row>
    <row r="13" spans="1:21" s="553" customFormat="1" ht="24" customHeight="1">
      <c r="A13" s="542">
        <v>7</v>
      </c>
      <c r="B13" s="543" t="s">
        <v>173</v>
      </c>
      <c r="C13" s="544">
        <v>1529.4</v>
      </c>
      <c r="D13" s="545">
        <v>1326.221</v>
      </c>
      <c r="E13" s="546">
        <v>2682.4281939830012</v>
      </c>
      <c r="F13" s="547">
        <v>703.78014466796992</v>
      </c>
      <c r="G13" s="544">
        <v>1042.0886376630301</v>
      </c>
      <c r="H13" s="544">
        <v>1200.1444022678002</v>
      </c>
      <c r="I13" s="544">
        <v>1380.5786021539302</v>
      </c>
      <c r="J13" s="544">
        <v>1563.9432226011802</v>
      </c>
      <c r="K13" s="544">
        <v>1784.7673761947899</v>
      </c>
      <c r="L13" s="544">
        <v>1980.46271482</v>
      </c>
      <c r="M13" s="544">
        <v>196.19823484989999</v>
      </c>
      <c r="N13" s="544">
        <v>383.55702570578001</v>
      </c>
      <c r="O13" s="544">
        <v>536.44255255972996</v>
      </c>
      <c r="P13" s="544">
        <v>703.78014466796992</v>
      </c>
      <c r="Q13" s="544">
        <v>880.01153114337001</v>
      </c>
      <c r="R13" s="544">
        <v>1044.4594759066299</v>
      </c>
      <c r="S13" s="548">
        <v>1275.8176520229699</v>
      </c>
      <c r="T13" s="551"/>
    </row>
    <row r="14" spans="1:21" s="553" customFormat="1" ht="24" customHeight="1">
      <c r="A14" s="542">
        <v>8</v>
      </c>
      <c r="B14" s="543" t="s">
        <v>177</v>
      </c>
      <c r="C14" s="544">
        <v>1061.7</v>
      </c>
      <c r="D14" s="545">
        <v>903.9</v>
      </c>
      <c r="E14" s="546">
        <v>1739.5807980890011</v>
      </c>
      <c r="F14" s="547">
        <v>480.89899563367993</v>
      </c>
      <c r="G14" s="544">
        <v>698.62431110364014</v>
      </c>
      <c r="H14" s="544">
        <v>801.65949160417006</v>
      </c>
      <c r="I14" s="544">
        <v>921.88572421780009</v>
      </c>
      <c r="J14" s="544">
        <v>1037.3680387715103</v>
      </c>
      <c r="K14" s="544">
        <v>1182.0748734669598</v>
      </c>
      <c r="L14" s="544">
        <v>1283.9477300599999</v>
      </c>
      <c r="M14" s="544">
        <v>154.24370176839997</v>
      </c>
      <c r="N14" s="544">
        <v>276.29324782100002</v>
      </c>
      <c r="O14" s="544">
        <v>379.90756258534998</v>
      </c>
      <c r="P14" s="544">
        <v>480.89899563367993</v>
      </c>
      <c r="Q14" s="544">
        <v>596.42881837670996</v>
      </c>
      <c r="R14" s="544">
        <v>698.09797359910988</v>
      </c>
      <c r="S14" s="548">
        <v>838.23813738423996</v>
      </c>
      <c r="T14" s="551"/>
    </row>
    <row r="15" spans="1:21" s="553" customFormat="1" ht="24" customHeight="1">
      <c r="A15" s="542">
        <v>9</v>
      </c>
      <c r="B15" s="543" t="s">
        <v>174</v>
      </c>
      <c r="C15" s="544">
        <v>15.8</v>
      </c>
      <c r="D15" s="545">
        <v>20.2</v>
      </c>
      <c r="E15" s="546">
        <v>31.173412845000001</v>
      </c>
      <c r="F15" s="547">
        <v>8.4500206192299991</v>
      </c>
      <c r="G15" s="544">
        <v>15.261435971849998</v>
      </c>
      <c r="H15" s="544">
        <v>16.35552239522</v>
      </c>
      <c r="I15" s="544">
        <v>17.201472693179998</v>
      </c>
      <c r="J15" s="544">
        <v>21.456346366390001</v>
      </c>
      <c r="K15" s="544">
        <v>93.547969641739996</v>
      </c>
      <c r="L15" s="544">
        <v>94.864638749999983</v>
      </c>
      <c r="M15" s="544">
        <v>3.06095337017</v>
      </c>
      <c r="N15" s="544">
        <v>4.1854260621399995</v>
      </c>
      <c r="O15" s="544">
        <v>5.1059249474700001</v>
      </c>
      <c r="P15" s="544">
        <v>8.4500206192299991</v>
      </c>
      <c r="Q15" s="544">
        <v>11.048489511530001</v>
      </c>
      <c r="R15" s="544">
        <v>11.760351891239999</v>
      </c>
      <c r="S15" s="548">
        <v>15.9979480093</v>
      </c>
      <c r="T15" s="551"/>
    </row>
    <row r="16" spans="1:21" s="552" customFormat="1" ht="24" customHeight="1">
      <c r="A16" s="542">
        <v>10</v>
      </c>
      <c r="B16" s="543" t="s">
        <v>175</v>
      </c>
      <c r="C16" s="544">
        <v>2327.1</v>
      </c>
      <c r="D16" s="545">
        <v>2427.9</v>
      </c>
      <c r="E16" s="546">
        <v>4687</v>
      </c>
      <c r="F16" s="547">
        <v>1144.951313173</v>
      </c>
      <c r="G16" s="544">
        <v>1943.0388089790001</v>
      </c>
      <c r="H16" s="544">
        <v>2227.5046720610003</v>
      </c>
      <c r="I16" s="544">
        <v>2532.1191314499997</v>
      </c>
      <c r="J16" s="544">
        <v>2825.5331112449999</v>
      </c>
      <c r="K16" s="544">
        <v>3104.7821017609999</v>
      </c>
      <c r="L16" s="544">
        <v>3403.1012291950001</v>
      </c>
      <c r="M16" s="544">
        <v>243.33346040499998</v>
      </c>
      <c r="N16" s="544">
        <v>539.863192486</v>
      </c>
      <c r="O16" s="544">
        <v>797.31477239399999</v>
      </c>
      <c r="P16" s="544">
        <v>1144.951313173</v>
      </c>
      <c r="Q16" s="544">
        <v>1420.2090601140001</v>
      </c>
      <c r="R16" s="544">
        <v>1728.7853244300004</v>
      </c>
      <c r="S16" s="548">
        <v>2093.087669388</v>
      </c>
      <c r="T16" s="554"/>
    </row>
    <row r="17" spans="1:21" s="552" customFormat="1" ht="24" customHeight="1">
      <c r="A17" s="542">
        <v>11</v>
      </c>
      <c r="B17" s="543" t="s">
        <v>181</v>
      </c>
      <c r="C17" s="544">
        <v>543.70000000000005</v>
      </c>
      <c r="D17" s="545">
        <v>535.5</v>
      </c>
      <c r="E17" s="546">
        <v>1143.2999999999986</v>
      </c>
      <c r="F17" s="547">
        <v>252.22238576500001</v>
      </c>
      <c r="G17" s="544">
        <v>444.79954392899998</v>
      </c>
      <c r="H17" s="544">
        <v>506.98836476299999</v>
      </c>
      <c r="I17" s="544">
        <v>568.156347439</v>
      </c>
      <c r="J17" s="544">
        <v>626.28354449400001</v>
      </c>
      <c r="K17" s="544">
        <v>682.70599975800008</v>
      </c>
      <c r="L17" s="544">
        <v>744.39082698999994</v>
      </c>
      <c r="M17" s="544">
        <v>53.202468652999997</v>
      </c>
      <c r="N17" s="544">
        <v>113.698311752</v>
      </c>
      <c r="O17" s="544">
        <v>166.806922184</v>
      </c>
      <c r="P17" s="544">
        <v>252.22238576500001</v>
      </c>
      <c r="Q17" s="544">
        <v>319.34475457799999</v>
      </c>
      <c r="R17" s="544">
        <v>390.66417855600002</v>
      </c>
      <c r="S17" s="548">
        <v>475.29077603600001</v>
      </c>
      <c r="T17" s="551"/>
    </row>
    <row r="18" spans="1:21" s="552" customFormat="1" ht="24" customHeight="1">
      <c r="A18" s="542">
        <v>12</v>
      </c>
      <c r="B18" s="543" t="s">
        <v>180</v>
      </c>
      <c r="C18" s="544">
        <v>1177</v>
      </c>
      <c r="D18" s="545">
        <v>1232.5999999999999</v>
      </c>
      <c r="E18" s="546">
        <v>2375.5000000000023</v>
      </c>
      <c r="F18" s="547">
        <v>532.72477406500002</v>
      </c>
      <c r="G18" s="544">
        <v>922.35458901600009</v>
      </c>
      <c r="H18" s="544">
        <v>1053.171675648</v>
      </c>
      <c r="I18" s="544">
        <v>1188.4822359939999</v>
      </c>
      <c r="J18" s="544">
        <v>1316.607842679</v>
      </c>
      <c r="K18" s="544">
        <v>1433.797626905</v>
      </c>
      <c r="L18" s="544">
        <v>1574.681648516</v>
      </c>
      <c r="M18" s="544">
        <v>112.103223144</v>
      </c>
      <c r="N18" s="544">
        <v>242.98473525599999</v>
      </c>
      <c r="O18" s="544">
        <v>354.82681002999999</v>
      </c>
      <c r="P18" s="544">
        <v>532.72477406500002</v>
      </c>
      <c r="Q18" s="544">
        <v>670.31694570500008</v>
      </c>
      <c r="R18" s="544">
        <v>819.68010212000013</v>
      </c>
      <c r="S18" s="548">
        <v>1003.4277897460001</v>
      </c>
      <c r="T18" s="551"/>
    </row>
    <row r="19" spans="1:21" s="552" customFormat="1" ht="24" customHeight="1">
      <c r="A19" s="542">
        <v>13</v>
      </c>
      <c r="B19" s="543" t="s">
        <v>178</v>
      </c>
      <c r="C19" s="544">
        <v>605.9</v>
      </c>
      <c r="D19" s="545">
        <v>231.7</v>
      </c>
      <c r="E19" s="546">
        <v>316.29999999999961</v>
      </c>
      <c r="F19" s="547">
        <v>96.742523645999995</v>
      </c>
      <c r="G19" s="544">
        <v>157.17677624300001</v>
      </c>
      <c r="H19" s="544">
        <v>181.00287969000001</v>
      </c>
      <c r="I19" s="544">
        <v>206.61800637600001</v>
      </c>
      <c r="J19" s="544">
        <v>232.122238009</v>
      </c>
      <c r="K19" s="544">
        <v>258.152039457</v>
      </c>
      <c r="L19" s="544">
        <v>282.98955462399999</v>
      </c>
      <c r="M19" s="544">
        <v>22.331837181000001</v>
      </c>
      <c r="N19" s="544">
        <v>49.171361325999996</v>
      </c>
      <c r="O19" s="544">
        <v>73.409159477999992</v>
      </c>
      <c r="P19" s="544">
        <v>96.742523645999995</v>
      </c>
      <c r="Q19" s="544">
        <v>117.099589735</v>
      </c>
      <c r="R19" s="544">
        <v>141.194186172</v>
      </c>
      <c r="S19" s="548">
        <v>165.78339422600001</v>
      </c>
      <c r="T19" s="551"/>
    </row>
    <row r="20" spans="1:21" s="552" customFormat="1" ht="24" customHeight="1">
      <c r="A20" s="542">
        <v>14</v>
      </c>
      <c r="B20" s="543" t="s">
        <v>179</v>
      </c>
      <c r="C20" s="544" t="s">
        <v>285</v>
      </c>
      <c r="D20" s="545">
        <v>427.6</v>
      </c>
      <c r="E20" s="546">
        <v>850.29999999999905</v>
      </c>
      <c r="F20" s="547">
        <v>262.60818090700002</v>
      </c>
      <c r="G20" s="544">
        <v>410.98176570300001</v>
      </c>
      <c r="H20" s="544">
        <v>478.06909329600001</v>
      </c>
      <c r="I20" s="544">
        <v>560.25513070099998</v>
      </c>
      <c r="J20" s="544">
        <v>641.23482851799997</v>
      </c>
      <c r="K20" s="544">
        <v>720.37092884999993</v>
      </c>
      <c r="L20" s="544">
        <v>790.76112536499988</v>
      </c>
      <c r="M20" s="544">
        <v>55.458918605000001</v>
      </c>
      <c r="N20" s="544">
        <v>133.55670104800001</v>
      </c>
      <c r="O20" s="544">
        <v>201.69631773200001</v>
      </c>
      <c r="P20" s="544">
        <v>263.26162969700005</v>
      </c>
      <c r="Q20" s="544">
        <v>313.447770096</v>
      </c>
      <c r="R20" s="544">
        <v>377.24685758200002</v>
      </c>
      <c r="S20" s="548">
        <v>448.58570937999997</v>
      </c>
      <c r="T20" s="551"/>
    </row>
    <row r="21" spans="1:21" s="552" customFormat="1" ht="24" customHeight="1">
      <c r="A21" s="542">
        <v>15</v>
      </c>
      <c r="B21" s="555" t="s">
        <v>155</v>
      </c>
      <c r="C21" s="544">
        <v>90.1</v>
      </c>
      <c r="D21" s="545">
        <v>130.4</v>
      </c>
      <c r="E21" s="546">
        <v>231.34393700000001</v>
      </c>
      <c r="F21" s="547">
        <v>22.302705773010004</v>
      </c>
      <c r="G21" s="544">
        <v>66.043280388309995</v>
      </c>
      <c r="H21" s="544">
        <v>82.882107270480006</v>
      </c>
      <c r="I21" s="544">
        <v>91.604695055040011</v>
      </c>
      <c r="J21" s="544">
        <v>109.116546625</v>
      </c>
      <c r="K21" s="544">
        <v>130.46063127523999</v>
      </c>
      <c r="L21" s="544">
        <v>193.90552743376</v>
      </c>
      <c r="M21" s="544">
        <v>4.4435572460000001</v>
      </c>
      <c r="N21" s="544">
        <v>11.196005097079999</v>
      </c>
      <c r="O21" s="544">
        <v>21.176596644739998</v>
      </c>
      <c r="P21" s="544">
        <v>22.302705773010004</v>
      </c>
      <c r="Q21" s="544">
        <v>52.918357288850004</v>
      </c>
      <c r="R21" s="544">
        <v>180.13601947817003</v>
      </c>
      <c r="S21" s="548">
        <v>193.62245383827798</v>
      </c>
      <c r="T21" s="551"/>
    </row>
    <row r="22" spans="1:21" s="550" customFormat="1" ht="24" customHeight="1">
      <c r="A22" s="542">
        <v>16</v>
      </c>
      <c r="B22" s="555"/>
      <c r="C22" s="544"/>
      <c r="D22" s="545"/>
      <c r="E22" s="546"/>
      <c r="F22" s="547"/>
      <c r="G22" s="544"/>
      <c r="H22" s="544"/>
      <c r="I22" s="544"/>
      <c r="J22" s="544"/>
      <c r="K22" s="544"/>
      <c r="L22" s="544"/>
      <c r="M22" s="544"/>
      <c r="N22" s="544"/>
      <c r="O22" s="544"/>
      <c r="P22" s="544"/>
      <c r="Q22" s="544"/>
      <c r="R22" s="544"/>
      <c r="S22" s="548"/>
      <c r="T22" s="549"/>
    </row>
    <row r="23" spans="1:21" s="552" customFormat="1" ht="24" customHeight="1">
      <c r="A23" s="542">
        <v>17</v>
      </c>
      <c r="B23" s="555" t="s">
        <v>156</v>
      </c>
      <c r="C23" s="544">
        <v>1363.2</v>
      </c>
      <c r="D23" s="545">
        <v>1085.0999999999999</v>
      </c>
      <c r="E23" s="546">
        <v>2295.3129159999999</v>
      </c>
      <c r="F23" s="547">
        <v>472.12871605652822</v>
      </c>
      <c r="G23" s="544">
        <v>0.26272647300000002</v>
      </c>
      <c r="H23" s="544">
        <v>0.28372647299999998</v>
      </c>
      <c r="I23" s="544">
        <v>0.31978292909000006</v>
      </c>
      <c r="J23" s="544">
        <v>0.35397499589999998</v>
      </c>
      <c r="K23" s="544">
        <v>0.41412576411999996</v>
      </c>
      <c r="L23" s="544">
        <v>0.43161133113</v>
      </c>
      <c r="M23" s="544">
        <v>4.418591601E-2</v>
      </c>
      <c r="N23" s="544">
        <v>5.9422270150000005E-2</v>
      </c>
      <c r="O23" s="544">
        <v>472.1010132734682</v>
      </c>
      <c r="P23" s="544">
        <v>472.12871605652822</v>
      </c>
      <c r="Q23" s="544">
        <v>472.15522780646819</v>
      </c>
      <c r="R23" s="544">
        <v>565.6513640426482</v>
      </c>
      <c r="S23" s="548">
        <v>565.66660051358826</v>
      </c>
      <c r="T23" s="551"/>
    </row>
    <row r="24" spans="1:21" s="552" customFormat="1" ht="24" customHeight="1">
      <c r="A24" s="542">
        <v>18</v>
      </c>
      <c r="B24" s="543" t="s">
        <v>157</v>
      </c>
      <c r="C24" s="544">
        <v>507.2</v>
      </c>
      <c r="D24" s="545">
        <v>414.2</v>
      </c>
      <c r="E24" s="546">
        <v>0.31291600000000003</v>
      </c>
      <c r="F24" s="547">
        <v>0.13783254071000001</v>
      </c>
      <c r="G24" s="556">
        <v>0.26272647300000002</v>
      </c>
      <c r="H24" s="544">
        <v>0.28372647299999998</v>
      </c>
      <c r="I24" s="544">
        <v>0.31978292909000006</v>
      </c>
      <c r="J24" s="544">
        <v>0.35397499589999998</v>
      </c>
      <c r="K24" s="544">
        <v>0.41412576411999996</v>
      </c>
      <c r="L24" s="544">
        <v>0.43161133113</v>
      </c>
      <c r="M24" s="544">
        <v>4.418591601E-2</v>
      </c>
      <c r="N24" s="544">
        <v>5.9422270150000005E-2</v>
      </c>
      <c r="O24" s="544">
        <v>0.11012975764999999</v>
      </c>
      <c r="P24" s="544">
        <v>0.13783254071000001</v>
      </c>
      <c r="Q24" s="544">
        <v>0.16434429065</v>
      </c>
      <c r="R24" s="544">
        <v>0.18748052682999999</v>
      </c>
      <c r="S24" s="548">
        <v>0.20271699777000002</v>
      </c>
      <c r="T24" s="551"/>
    </row>
    <row r="25" spans="1:21" s="552" customFormat="1" ht="24" customHeight="1" thickBot="1">
      <c r="A25" s="542"/>
      <c r="B25" s="557" t="s">
        <v>158</v>
      </c>
      <c r="C25" s="544">
        <v>856</v>
      </c>
      <c r="D25" s="545">
        <v>670.9</v>
      </c>
      <c r="E25" s="696">
        <v>2295</v>
      </c>
      <c r="F25" s="558">
        <v>471.99088351581821</v>
      </c>
      <c r="G25" s="559">
        <v>0</v>
      </c>
      <c r="H25" s="559">
        <v>0</v>
      </c>
      <c r="I25" s="559">
        <v>0</v>
      </c>
      <c r="J25" s="559">
        <v>0</v>
      </c>
      <c r="K25" s="559">
        <v>0</v>
      </c>
      <c r="L25" s="559">
        <v>1585.7840000000001</v>
      </c>
      <c r="M25" s="559">
        <v>0</v>
      </c>
      <c r="N25" s="559">
        <v>0</v>
      </c>
      <c r="O25" s="559">
        <v>471.99088351581821</v>
      </c>
      <c r="P25" s="559">
        <v>471.99088351581821</v>
      </c>
      <c r="Q25" s="559">
        <v>471.99088351581821</v>
      </c>
      <c r="R25" s="559">
        <v>565.46388351581822</v>
      </c>
      <c r="S25" s="560">
        <v>565.46388351581822</v>
      </c>
      <c r="T25" s="551"/>
    </row>
    <row r="26" spans="1:21" s="550" customFormat="1" ht="20.100000000000001" customHeight="1">
      <c r="B26" s="561" t="s">
        <v>412</v>
      </c>
      <c r="C26" s="562"/>
      <c r="D26" s="563"/>
      <c r="E26" s="563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5" t="s">
        <v>288</v>
      </c>
      <c r="U26" s="561"/>
    </row>
    <row r="27" spans="1:21" ht="23.1" customHeight="1">
      <c r="B27" s="566"/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</row>
  </sheetData>
  <mergeCells count="6">
    <mergeCell ref="C4:D4"/>
    <mergeCell ref="B3:B5"/>
    <mergeCell ref="B1:S1"/>
    <mergeCell ref="T4:T5"/>
    <mergeCell ref="E4:F4"/>
    <mergeCell ref="G3:S3"/>
  </mergeCells>
  <phoneticPr fontId="0" type="noConversion"/>
  <printOptions horizontalCentered="1" verticalCentered="1"/>
  <pageMargins left="0" right="0" top="0.78740157480314965" bottom="0.39370078740157483" header="0" footer="0"/>
  <pageSetup paperSize="9" scale="46" firstPageNumber="33" orientation="landscape" useFirstPageNumber="1" r:id="rId1"/>
  <headerFooter>
    <oddHeader>&amp;L&amp;G&amp;R&amp;G</oddHeader>
    <oddFooter xml:space="preserve">&amp;C&amp;"Arial Black,Normal"&amp;12&amp;K03+000&amp;P&amp;R&amp;"Arial Black,Gras"&amp;14&amp;K03+000
Janvier 2024 | N°53&amp;G       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>
    <tabColor rgb="FF00B0F0"/>
    <pageSetUpPr fitToPage="1"/>
  </sheetPr>
  <dimension ref="A1:T27"/>
  <sheetViews>
    <sheetView zoomScale="50" zoomScaleNormal="50" zoomScaleSheetLayoutView="50" zoomScalePageLayoutView="50" workbookViewId="0">
      <selection activeCell="H9" sqref="H9"/>
    </sheetView>
  </sheetViews>
  <sheetFormatPr baseColWidth="10" defaultColWidth="0.28515625" defaultRowHeight="15"/>
  <cols>
    <col min="1" max="1" width="3.7109375" style="248" customWidth="1"/>
    <col min="2" max="2" width="71.5703125" style="248" customWidth="1"/>
    <col min="3" max="3" width="22.7109375" style="248" hidden="1" customWidth="1"/>
    <col min="4" max="4" width="15.28515625" style="248" hidden="1" customWidth="1"/>
    <col min="5" max="5" width="15.5703125" style="248" bestFit="1" customWidth="1"/>
    <col min="6" max="6" width="18.5703125" style="248" bestFit="1" customWidth="1"/>
    <col min="7" max="7" width="15" style="248" customWidth="1"/>
    <col min="8" max="8" width="17.28515625" style="248" customWidth="1"/>
    <col min="9" max="9" width="16.7109375" style="248" customWidth="1"/>
    <col min="10" max="10" width="15.5703125" style="248" customWidth="1"/>
    <col min="11" max="12" width="16.28515625" style="248" customWidth="1"/>
    <col min="13" max="13" width="15.5703125" style="248" customWidth="1"/>
    <col min="14" max="15" width="16.28515625" style="248" customWidth="1"/>
    <col min="16" max="16" width="16.42578125" style="248" customWidth="1"/>
    <col min="17" max="17" width="16.7109375" style="248" customWidth="1"/>
    <col min="18" max="18" width="16.28515625" style="248" customWidth="1"/>
    <col min="19" max="19" width="17.28515625" style="248" customWidth="1"/>
    <col min="20" max="20" width="16.42578125" style="248" customWidth="1"/>
    <col min="21" max="16384" width="0.28515625" style="248"/>
  </cols>
  <sheetData>
    <row r="1" spans="1:20" ht="54.75" customHeight="1" thickBot="1">
      <c r="B1" s="957" t="s">
        <v>429</v>
      </c>
      <c r="C1" s="957"/>
      <c r="D1" s="957"/>
      <c r="E1" s="957"/>
      <c r="F1" s="957"/>
      <c r="G1" s="957"/>
      <c r="H1" s="957"/>
      <c r="I1" s="957"/>
      <c r="J1" s="957"/>
      <c r="K1" s="957"/>
      <c r="L1" s="957"/>
      <c r="M1" s="957"/>
      <c r="N1" s="957"/>
      <c r="O1" s="957"/>
      <c r="P1" s="957"/>
      <c r="Q1" s="957"/>
      <c r="R1" s="957"/>
      <c r="S1" s="957"/>
      <c r="T1" s="527"/>
    </row>
    <row r="2" spans="1:20" ht="15.75" thickBot="1">
      <c r="C2" s="528"/>
      <c r="D2" s="528"/>
      <c r="E2" s="528"/>
      <c r="F2" s="528"/>
      <c r="G2" s="528"/>
      <c r="H2" s="529">
        <v>12</v>
      </c>
      <c r="I2" s="529">
        <v>11</v>
      </c>
      <c r="J2" s="529">
        <v>10</v>
      </c>
      <c r="K2" s="529">
        <v>9</v>
      </c>
      <c r="L2" s="529">
        <v>8</v>
      </c>
      <c r="M2" s="529">
        <v>7</v>
      </c>
      <c r="N2" s="529">
        <v>6</v>
      </c>
      <c r="O2" s="529">
        <v>5</v>
      </c>
      <c r="P2" s="529">
        <v>4</v>
      </c>
      <c r="Q2" s="529">
        <v>3</v>
      </c>
      <c r="R2" s="529">
        <v>2</v>
      </c>
      <c r="S2" s="529">
        <v>1</v>
      </c>
      <c r="T2" s="529"/>
    </row>
    <row r="3" spans="1:20" ht="30" customHeight="1" thickBot="1">
      <c r="B3" s="963" t="s">
        <v>3</v>
      </c>
      <c r="C3" s="567"/>
      <c r="D3" s="567"/>
      <c r="E3" s="961" t="s">
        <v>0</v>
      </c>
      <c r="F3" s="962"/>
      <c r="G3" s="960" t="s">
        <v>329</v>
      </c>
      <c r="H3" s="961"/>
      <c r="I3" s="961"/>
      <c r="J3" s="961"/>
      <c r="K3" s="961"/>
      <c r="L3" s="961"/>
      <c r="M3" s="961"/>
      <c r="N3" s="961"/>
      <c r="O3" s="961"/>
      <c r="P3" s="961"/>
      <c r="Q3" s="961"/>
      <c r="R3" s="961"/>
      <c r="S3" s="962"/>
      <c r="T3" s="745"/>
    </row>
    <row r="4" spans="1:20" s="532" customFormat="1" ht="25.15" customHeight="1">
      <c r="B4" s="964"/>
      <c r="C4" s="953" t="s">
        <v>467</v>
      </c>
      <c r="D4" s="953"/>
      <c r="E4" s="952" t="s">
        <v>550</v>
      </c>
      <c r="F4" s="959"/>
      <c r="G4" s="683" t="s">
        <v>468</v>
      </c>
      <c r="H4" s="683" t="s">
        <v>469</v>
      </c>
      <c r="I4" s="683" t="s">
        <v>470</v>
      </c>
      <c r="J4" s="683" t="s">
        <v>479</v>
      </c>
      <c r="K4" s="683" t="s">
        <v>478</v>
      </c>
      <c r="L4" s="683" t="s">
        <v>486</v>
      </c>
      <c r="M4" s="683" t="s">
        <v>487</v>
      </c>
      <c r="N4" s="683" t="s">
        <v>488</v>
      </c>
      <c r="O4" s="683" t="s">
        <v>489</v>
      </c>
      <c r="P4" s="683" t="s">
        <v>485</v>
      </c>
      <c r="Q4" s="683" t="s">
        <v>548</v>
      </c>
      <c r="R4" s="683" t="s">
        <v>549</v>
      </c>
      <c r="S4" s="684" t="s">
        <v>550</v>
      </c>
      <c r="T4" s="958"/>
    </row>
    <row r="5" spans="1:20" s="533" customFormat="1" ht="39" customHeight="1" thickBot="1">
      <c r="B5" s="965"/>
      <c r="C5" s="568" t="s">
        <v>308</v>
      </c>
      <c r="D5" s="706" t="s">
        <v>309</v>
      </c>
      <c r="E5" s="707" t="s">
        <v>491</v>
      </c>
      <c r="F5" s="535" t="s">
        <v>484</v>
      </c>
      <c r="G5" s="569" t="s">
        <v>288</v>
      </c>
      <c r="H5" s="570" t="s">
        <v>288</v>
      </c>
      <c r="I5" s="569" t="s">
        <v>288</v>
      </c>
      <c r="J5" s="570" t="s">
        <v>288</v>
      </c>
      <c r="K5" s="569" t="s">
        <v>288</v>
      </c>
      <c r="L5" s="570" t="s">
        <v>288</v>
      </c>
      <c r="M5" s="570" t="s">
        <v>288</v>
      </c>
      <c r="N5" s="569" t="s">
        <v>288</v>
      </c>
      <c r="O5" s="570" t="s">
        <v>490</v>
      </c>
      <c r="P5" s="569" t="s">
        <v>490</v>
      </c>
      <c r="Q5" s="570" t="s">
        <v>490</v>
      </c>
      <c r="R5" s="712" t="s">
        <v>490</v>
      </c>
      <c r="S5" s="713" t="s">
        <v>490</v>
      </c>
      <c r="T5" s="958"/>
    </row>
    <row r="6" spans="1:20" ht="30" customHeight="1">
      <c r="B6" s="571" t="s">
        <v>1</v>
      </c>
      <c r="C6" s="572">
        <v>7405.7</v>
      </c>
      <c r="D6" s="699">
        <v>7006.6</v>
      </c>
      <c r="E6" s="708">
        <v>16332.814339196659</v>
      </c>
      <c r="F6" s="708">
        <v>3321.4432853363924</v>
      </c>
      <c r="G6" s="575">
        <v>5705.5860630510842</v>
      </c>
      <c r="H6" s="573">
        <v>6811.3157104345573</v>
      </c>
      <c r="I6" s="575">
        <v>8120.0624526373886</v>
      </c>
      <c r="J6" s="573">
        <v>9035.7438405462672</v>
      </c>
      <c r="K6" s="575">
        <v>10133.700862880072</v>
      </c>
      <c r="L6" s="573">
        <v>10726.020947233937</v>
      </c>
      <c r="M6" s="575">
        <v>574.63356638920629</v>
      </c>
      <c r="N6" s="573">
        <v>1187.2308423608281</v>
      </c>
      <c r="O6" s="575">
        <v>2425.6940622176617</v>
      </c>
      <c r="P6" s="573">
        <v>3481.7576122713244</v>
      </c>
      <c r="Q6" s="575">
        <v>4353.7150053259302</v>
      </c>
      <c r="R6" s="573">
        <v>5704.6634139405578</v>
      </c>
      <c r="S6" s="574">
        <v>6514.0300981350056</v>
      </c>
    </row>
    <row r="7" spans="1:20" s="550" customFormat="1" ht="24" customHeight="1">
      <c r="A7" s="542">
        <v>1</v>
      </c>
      <c r="B7" s="543" t="s">
        <v>159</v>
      </c>
      <c r="C7" s="576">
        <v>4460.2</v>
      </c>
      <c r="D7" s="700">
        <v>4592.3999999999996</v>
      </c>
      <c r="E7" s="546">
        <v>8166.6144641966594</v>
      </c>
      <c r="F7" s="546">
        <v>2197.6149179648864</v>
      </c>
      <c r="G7" s="577">
        <v>4113.0180455799955</v>
      </c>
      <c r="H7" s="544">
        <v>4936.3301431332884</v>
      </c>
      <c r="I7" s="577">
        <v>5663.2604848436995</v>
      </c>
      <c r="J7" s="544">
        <v>6323.5035913992342</v>
      </c>
      <c r="K7" s="577">
        <v>7056.722516665227</v>
      </c>
      <c r="L7" s="544">
        <v>7413.9584097407496</v>
      </c>
      <c r="M7" s="577">
        <v>454.54383345919632</v>
      </c>
      <c r="N7" s="544">
        <v>983.17254981877409</v>
      </c>
      <c r="O7" s="577">
        <v>1484.5648747952346</v>
      </c>
      <c r="P7" s="544">
        <v>2322.695953123105</v>
      </c>
      <c r="Q7" s="577">
        <v>2873.2392359323094</v>
      </c>
      <c r="R7" s="544">
        <v>3538.5806903030129</v>
      </c>
      <c r="S7" s="547">
        <v>4251.3084858395896</v>
      </c>
      <c r="T7" s="549"/>
    </row>
    <row r="8" spans="1:20" s="552" customFormat="1" ht="24" customHeight="1">
      <c r="A8" s="542">
        <v>2</v>
      </c>
      <c r="B8" s="543" t="s">
        <v>160</v>
      </c>
      <c r="C8" s="576">
        <v>4178.6000000000004</v>
      </c>
      <c r="D8" s="700">
        <v>4112.7</v>
      </c>
      <c r="E8" s="546">
        <v>7566.4424580000004</v>
      </c>
      <c r="F8" s="546">
        <v>1641.5577397143784</v>
      </c>
      <c r="G8" s="577">
        <v>4118.2611944065011</v>
      </c>
      <c r="H8" s="544">
        <v>4830.7975802582996</v>
      </c>
      <c r="I8" s="577">
        <v>5236.0991161450002</v>
      </c>
      <c r="J8" s="544">
        <v>5696.1511025635773</v>
      </c>
      <c r="K8" s="577">
        <v>6301.4866790226915</v>
      </c>
      <c r="L8" s="544">
        <v>7595.7423724679657</v>
      </c>
      <c r="M8" s="577">
        <v>283.75357721701005</v>
      </c>
      <c r="N8" s="544">
        <v>642.95366465954396</v>
      </c>
      <c r="O8" s="577">
        <v>1130.3808077811593</v>
      </c>
      <c r="P8" s="544">
        <v>1645.493222999982</v>
      </c>
      <c r="Q8" s="577">
        <v>2184.4221962066599</v>
      </c>
      <c r="R8" s="544">
        <v>2749.9274782531984</v>
      </c>
      <c r="S8" s="547">
        <v>3368.7013649865648</v>
      </c>
      <c r="T8" s="551"/>
    </row>
    <row r="9" spans="1:20" s="552" customFormat="1" ht="24" customHeight="1">
      <c r="A9" s="542">
        <v>3</v>
      </c>
      <c r="B9" s="543" t="s">
        <v>161</v>
      </c>
      <c r="C9" s="576">
        <v>2350.3000000000002</v>
      </c>
      <c r="D9" s="700">
        <v>2337.4</v>
      </c>
      <c r="E9" s="546">
        <v>4338.959296</v>
      </c>
      <c r="F9" s="546">
        <v>1120.3565947130501</v>
      </c>
      <c r="G9" s="577">
        <v>2026.8101617057298</v>
      </c>
      <c r="H9" s="544">
        <v>2312.8530436921906</v>
      </c>
      <c r="I9" s="577">
        <v>2617.7694242674211</v>
      </c>
      <c r="J9" s="544">
        <v>2876.1531826479595</v>
      </c>
      <c r="K9" s="577">
        <v>3154.5492986879708</v>
      </c>
      <c r="L9" s="544">
        <v>3717.0409525659898</v>
      </c>
      <c r="M9" s="577">
        <v>232.01689333059002</v>
      </c>
      <c r="N9" s="544">
        <v>519.57282555745996</v>
      </c>
      <c r="O9" s="577">
        <v>822.21672227572992</v>
      </c>
      <c r="P9" s="544">
        <v>1120.3565947130501</v>
      </c>
      <c r="Q9" s="577">
        <v>1393.9877858043999</v>
      </c>
      <c r="R9" s="544">
        <v>1735.6805452756012</v>
      </c>
      <c r="S9" s="547">
        <v>2051.3403053028405</v>
      </c>
      <c r="T9" s="551"/>
    </row>
    <row r="10" spans="1:20" s="552" customFormat="1" ht="24" customHeight="1">
      <c r="A10" s="542">
        <v>4</v>
      </c>
      <c r="B10" s="543" t="s">
        <v>162</v>
      </c>
      <c r="C10" s="576">
        <v>1450.2</v>
      </c>
      <c r="D10" s="700">
        <v>1422.2</v>
      </c>
      <c r="E10" s="546">
        <v>2572.3901620000001</v>
      </c>
      <c r="F10" s="546">
        <v>322.79192089454</v>
      </c>
      <c r="G10" s="577">
        <v>1764.1707124088198</v>
      </c>
      <c r="H10" s="544">
        <v>2162.0888177397696</v>
      </c>
      <c r="I10" s="577">
        <v>2234.4905267150202</v>
      </c>
      <c r="J10" s="544">
        <v>2382.7857331219598</v>
      </c>
      <c r="K10" s="577">
        <v>2682.5405180871298</v>
      </c>
      <c r="L10" s="544">
        <v>3383.0494268491698</v>
      </c>
      <c r="M10" s="577">
        <v>10.105541086810002</v>
      </c>
      <c r="N10" s="544">
        <v>44.997045361489988</v>
      </c>
      <c r="O10" s="577">
        <v>173.42170553614002</v>
      </c>
      <c r="P10" s="544">
        <v>322.79192089454</v>
      </c>
      <c r="Q10" s="577">
        <v>542.76175550214998</v>
      </c>
      <c r="R10" s="544">
        <v>734.98051614517988</v>
      </c>
      <c r="S10" s="547">
        <v>1000.22898726826</v>
      </c>
      <c r="T10" s="551"/>
    </row>
    <row r="11" spans="1:20" s="552" customFormat="1" ht="24" customHeight="1">
      <c r="A11" s="542">
        <v>5</v>
      </c>
      <c r="B11" s="543" t="s">
        <v>163</v>
      </c>
      <c r="C11" s="576">
        <v>124.7</v>
      </c>
      <c r="D11" s="700">
        <v>105.5</v>
      </c>
      <c r="E11" s="546">
        <v>282.44299999999998</v>
      </c>
      <c r="F11" s="546">
        <v>64.222262719158408</v>
      </c>
      <c r="G11" s="577">
        <v>99.254285173031192</v>
      </c>
      <c r="H11" s="544">
        <v>107.80592370741959</v>
      </c>
      <c r="I11" s="577">
        <v>122.2048178404586</v>
      </c>
      <c r="J11" s="544">
        <v>158.41455101066782</v>
      </c>
      <c r="K11" s="577">
        <v>174.818306422332</v>
      </c>
      <c r="L11" s="544">
        <v>186.9727817370356</v>
      </c>
      <c r="M11" s="577">
        <v>12.16</v>
      </c>
      <c r="N11" s="544">
        <v>20.59</v>
      </c>
      <c r="O11" s="577">
        <v>46.671967169679299</v>
      </c>
      <c r="P11" s="544">
        <v>68.157746004762018</v>
      </c>
      <c r="Q11" s="577">
        <v>89.070943512480213</v>
      </c>
      <c r="R11" s="544">
        <v>94.462976122822113</v>
      </c>
      <c r="S11" s="547">
        <v>106.60631180265523</v>
      </c>
      <c r="T11" s="551"/>
    </row>
    <row r="12" spans="1:20" s="550" customFormat="1" ht="24" customHeight="1">
      <c r="A12" s="542">
        <v>6</v>
      </c>
      <c r="B12" s="543" t="s">
        <v>164</v>
      </c>
      <c r="C12" s="576">
        <v>253.4</v>
      </c>
      <c r="D12" s="700">
        <v>247.6</v>
      </c>
      <c r="E12" s="546">
        <v>372.65</v>
      </c>
      <c r="F12" s="546">
        <v>134.18696138762999</v>
      </c>
      <c r="G12" s="577">
        <v>228.02603511891996</v>
      </c>
      <c r="H12" s="544">
        <v>248.04979511891995</v>
      </c>
      <c r="I12" s="577">
        <v>261.63434732209998</v>
      </c>
      <c r="J12" s="544">
        <v>278.79763578299003</v>
      </c>
      <c r="K12" s="577">
        <v>289.578555825259</v>
      </c>
      <c r="L12" s="544">
        <v>308.67921131577003</v>
      </c>
      <c r="M12" s="577">
        <v>29.471142799610003</v>
      </c>
      <c r="N12" s="544">
        <v>57.793793740593998</v>
      </c>
      <c r="O12" s="577">
        <v>88.070412799609997</v>
      </c>
      <c r="P12" s="544">
        <v>134.18696138762999</v>
      </c>
      <c r="Q12" s="577">
        <v>158.60171138762999</v>
      </c>
      <c r="R12" s="544">
        <v>184.80344070959501</v>
      </c>
      <c r="S12" s="547">
        <v>210.52576061280902</v>
      </c>
      <c r="T12" s="551"/>
    </row>
    <row r="13" spans="1:20" s="553" customFormat="1" ht="24" customHeight="1">
      <c r="A13" s="542">
        <v>7</v>
      </c>
      <c r="B13" s="543" t="s">
        <v>165</v>
      </c>
      <c r="C13" s="576">
        <v>281.60000000000002</v>
      </c>
      <c r="D13" s="700">
        <v>479.7</v>
      </c>
      <c r="E13" s="546">
        <v>600.17200619665891</v>
      </c>
      <c r="F13" s="546">
        <v>556.05717825050783</v>
      </c>
      <c r="G13" s="577">
        <v>-5.2431488265052906</v>
      </c>
      <c r="H13" s="544">
        <v>105.53256287498866</v>
      </c>
      <c r="I13" s="577">
        <v>427.16136869869905</v>
      </c>
      <c r="J13" s="544">
        <v>627.35248883565691</v>
      </c>
      <c r="K13" s="577">
        <v>755.23583764253522</v>
      </c>
      <c r="L13" s="544">
        <v>-181.78396272721596</v>
      </c>
      <c r="M13" s="577">
        <v>170.79025624218625</v>
      </c>
      <c r="N13" s="544">
        <v>340.21888515923013</v>
      </c>
      <c r="O13" s="577">
        <v>354.18406701407514</v>
      </c>
      <c r="P13" s="544">
        <v>677.20273012312305</v>
      </c>
      <c r="Q13" s="577">
        <v>688.81703972564969</v>
      </c>
      <c r="R13" s="544">
        <v>788.65321204981456</v>
      </c>
      <c r="S13" s="547">
        <v>882.60712085302475</v>
      </c>
      <c r="T13" s="551"/>
    </row>
    <row r="14" spans="1:20" s="553" customFormat="1" ht="24" customHeight="1">
      <c r="A14" s="542">
        <v>8</v>
      </c>
      <c r="B14" s="543" t="s">
        <v>166</v>
      </c>
      <c r="C14" s="576">
        <v>0</v>
      </c>
      <c r="D14" s="700">
        <v>0</v>
      </c>
      <c r="E14" s="546">
        <v>0</v>
      </c>
      <c r="F14" s="546">
        <v>0</v>
      </c>
      <c r="G14" s="577">
        <v>0</v>
      </c>
      <c r="H14" s="544">
        <v>0</v>
      </c>
      <c r="I14" s="577">
        <v>0</v>
      </c>
      <c r="J14" s="544">
        <v>0</v>
      </c>
      <c r="K14" s="577">
        <v>0</v>
      </c>
      <c r="L14" s="544">
        <v>0</v>
      </c>
      <c r="M14" s="577">
        <v>0</v>
      </c>
      <c r="N14" s="544">
        <v>0</v>
      </c>
      <c r="O14" s="577">
        <v>0</v>
      </c>
      <c r="P14" s="544">
        <v>0</v>
      </c>
      <c r="Q14" s="577">
        <v>0</v>
      </c>
      <c r="R14" s="544">
        <v>0</v>
      </c>
      <c r="S14" s="547">
        <v>0</v>
      </c>
      <c r="T14" s="551"/>
    </row>
    <row r="15" spans="1:20" s="553" customFormat="1" ht="24" customHeight="1">
      <c r="A15" s="542">
        <v>9</v>
      </c>
      <c r="B15" s="543"/>
      <c r="C15" s="576"/>
      <c r="D15" s="700"/>
      <c r="E15" s="546"/>
      <c r="F15" s="546"/>
      <c r="G15" s="577"/>
      <c r="H15" s="544"/>
      <c r="I15" s="577"/>
      <c r="J15" s="544"/>
      <c r="K15" s="577"/>
      <c r="L15" s="544"/>
      <c r="M15" s="577"/>
      <c r="N15" s="544"/>
      <c r="O15" s="577"/>
      <c r="P15" s="544"/>
      <c r="Q15" s="577"/>
      <c r="R15" s="544"/>
      <c r="S15" s="547"/>
      <c r="T15" s="551"/>
    </row>
    <row r="16" spans="1:20" s="552" customFormat="1" ht="24" customHeight="1">
      <c r="A16" s="542">
        <v>10</v>
      </c>
      <c r="B16" s="543" t="s">
        <v>167</v>
      </c>
      <c r="C16" s="576">
        <v>2945.5</v>
      </c>
      <c r="D16" s="700">
        <v>2414.1</v>
      </c>
      <c r="E16" s="546">
        <v>8166.1998750000002</v>
      </c>
      <c r="F16" s="546">
        <v>1123.8283673715061</v>
      </c>
      <c r="G16" s="577">
        <v>1592.5680174710888</v>
      </c>
      <c r="H16" s="544">
        <v>1874.9855673012689</v>
      </c>
      <c r="I16" s="577">
        <v>2456.8019677936891</v>
      </c>
      <c r="J16" s="544">
        <v>2712.240249147033</v>
      </c>
      <c r="K16" s="577">
        <v>3076.9783462148453</v>
      </c>
      <c r="L16" s="544">
        <v>4897.8</v>
      </c>
      <c r="M16" s="577">
        <v>120.08973293001</v>
      </c>
      <c r="N16" s="544">
        <v>204.05829254205398</v>
      </c>
      <c r="O16" s="577">
        <v>941.12918742242732</v>
      </c>
      <c r="P16" s="544">
        <v>1159.0616591482192</v>
      </c>
      <c r="Q16" s="577">
        <v>1480.4757693936203</v>
      </c>
      <c r="R16" s="544">
        <v>2166.0827236375444</v>
      </c>
      <c r="S16" s="547">
        <v>2262.721612295416</v>
      </c>
      <c r="T16" s="551"/>
    </row>
    <row r="17" spans="1:20" s="552" customFormat="1" ht="24" customHeight="1">
      <c r="A17" s="542">
        <v>11</v>
      </c>
      <c r="B17" s="543" t="s">
        <v>168</v>
      </c>
      <c r="C17" s="576">
        <v>993.5</v>
      </c>
      <c r="D17" s="700">
        <v>910.3</v>
      </c>
      <c r="E17" s="546">
        <v>2488.4543910000002</v>
      </c>
      <c r="F17" s="546">
        <v>60.62622371202999</v>
      </c>
      <c r="G17" s="577">
        <v>410.38666587299008</v>
      </c>
      <c r="H17" s="544">
        <v>563.93427089087993</v>
      </c>
      <c r="I17" s="577">
        <v>712.81674897566006</v>
      </c>
      <c r="J17" s="544">
        <v>855.78439268831016</v>
      </c>
      <c r="K17" s="577">
        <v>1190.6397540147498</v>
      </c>
      <c r="L17" s="544">
        <v>1094.0999999999999</v>
      </c>
      <c r="M17" s="577">
        <v>0</v>
      </c>
      <c r="N17" s="544">
        <v>11.019296221919999</v>
      </c>
      <c r="O17" s="577">
        <v>41.715423714970001</v>
      </c>
      <c r="P17" s="544">
        <v>60.62622371202999</v>
      </c>
      <c r="Q17" s="577">
        <v>101.64759386038</v>
      </c>
      <c r="R17" s="544">
        <v>104.72080290731999</v>
      </c>
      <c r="S17" s="547">
        <v>124.46227071922998</v>
      </c>
      <c r="T17" s="551"/>
    </row>
    <row r="18" spans="1:20" s="552" customFormat="1" ht="24" customHeight="1">
      <c r="A18" s="542">
        <v>12</v>
      </c>
      <c r="B18" s="543" t="s">
        <v>169</v>
      </c>
      <c r="C18" s="576">
        <v>1952</v>
      </c>
      <c r="D18" s="700">
        <v>1503.9</v>
      </c>
      <c r="E18" s="546">
        <v>5677.745484</v>
      </c>
      <c r="F18" s="546">
        <v>1063.2021436594762</v>
      </c>
      <c r="G18" s="577">
        <v>1182.1813515980987</v>
      </c>
      <c r="H18" s="544">
        <v>1311.0512964103889</v>
      </c>
      <c r="I18" s="577">
        <v>1743.9852188180289</v>
      </c>
      <c r="J18" s="544">
        <v>1856.4558564587228</v>
      </c>
      <c r="K18" s="577">
        <v>1886.3385922000957</v>
      </c>
      <c r="L18" s="544">
        <v>3803.8</v>
      </c>
      <c r="M18" s="577">
        <v>120.08973293001</v>
      </c>
      <c r="N18" s="544">
        <v>193.03899632013398</v>
      </c>
      <c r="O18" s="577">
        <v>899.41376370745729</v>
      </c>
      <c r="P18" s="544">
        <v>1098.4354354361892</v>
      </c>
      <c r="Q18" s="577">
        <v>1378.8281755332403</v>
      </c>
      <c r="R18" s="544">
        <v>2061.3619207302245</v>
      </c>
      <c r="S18" s="547">
        <v>2138.2593415761862</v>
      </c>
      <c r="T18" s="551"/>
    </row>
    <row r="19" spans="1:20" s="552" customFormat="1" ht="24" customHeight="1">
      <c r="A19" s="542">
        <v>13</v>
      </c>
      <c r="B19" s="543" t="s">
        <v>10</v>
      </c>
      <c r="C19" s="576">
        <v>-850.2</v>
      </c>
      <c r="D19" s="700">
        <v>-800.2</v>
      </c>
      <c r="E19" s="546">
        <v>-3626.4474861966555</v>
      </c>
      <c r="F19" s="546">
        <v>-314.66938144632422</v>
      </c>
      <c r="G19" s="577">
        <v>-1403.6263671799143</v>
      </c>
      <c r="H19" s="544">
        <v>-1854.2246865503466</v>
      </c>
      <c r="I19" s="577">
        <v>-2534.0671636344887</v>
      </c>
      <c r="J19" s="544">
        <v>-2752.4858410216166</v>
      </c>
      <c r="K19" s="577">
        <v>-3147.7262492769514</v>
      </c>
      <c r="L19" s="544">
        <v>-2979.5199870509587</v>
      </c>
      <c r="M19" s="577">
        <v>8.7842461522336635</v>
      </c>
      <c r="N19" s="544">
        <v>74.776820894681805</v>
      </c>
      <c r="O19" s="577">
        <v>-145.20709433737375</v>
      </c>
      <c r="P19" s="544">
        <v>-474.98370838125629</v>
      </c>
      <c r="Q19" s="577">
        <v>-659.2569837962219</v>
      </c>
      <c r="R19" s="544">
        <v>-1017.8147467423587</v>
      </c>
      <c r="S19" s="547">
        <v>-1054.3498592155993</v>
      </c>
      <c r="T19" s="551"/>
    </row>
    <row r="20" spans="1:20" s="552" customFormat="1" ht="24" customHeight="1">
      <c r="A20" s="542">
        <v>14</v>
      </c>
      <c r="B20" s="578" t="s">
        <v>11</v>
      </c>
      <c r="C20" s="577">
        <v>-1341.5</v>
      </c>
      <c r="D20" s="701">
        <v>-1015.7</v>
      </c>
      <c r="E20" s="709">
        <v>-3626.4474861966555</v>
      </c>
      <c r="F20" s="709">
        <v>-344.09602119594422</v>
      </c>
      <c r="G20" s="580">
        <v>-1328.0793739977344</v>
      </c>
      <c r="H20" s="581">
        <v>-1452.4067720533171</v>
      </c>
      <c r="I20" s="580">
        <v>-2073.1316183071181</v>
      </c>
      <c r="J20" s="581">
        <v>-2196.0227180208371</v>
      </c>
      <c r="K20" s="580">
        <v>-2266.1265428797428</v>
      </c>
      <c r="L20" s="581">
        <v>-2924.8797166727791</v>
      </c>
      <c r="M20" s="580">
        <v>-19.691348998576334</v>
      </c>
      <c r="N20" s="581">
        <v>53.311786372711794</v>
      </c>
      <c r="O20" s="580">
        <v>-150.2372437615837</v>
      </c>
      <c r="P20" s="581">
        <v>-389.40151904637628</v>
      </c>
      <c r="Q20" s="580">
        <v>-551.69853542439205</v>
      </c>
      <c r="R20" s="581">
        <v>-967.66806878667876</v>
      </c>
      <c r="S20" s="579">
        <v>-1172.4145633609194</v>
      </c>
      <c r="T20" s="551"/>
    </row>
    <row r="21" spans="1:20" s="552" customFormat="1" ht="24" customHeight="1">
      <c r="A21" s="542">
        <v>15</v>
      </c>
      <c r="B21" s="582" t="s">
        <v>117</v>
      </c>
      <c r="C21" s="583">
        <v>1341.5</v>
      </c>
      <c r="D21" s="702">
        <v>1015.7</v>
      </c>
      <c r="E21" s="710">
        <v>3626.4474861966555</v>
      </c>
      <c r="F21" s="710">
        <v>344.09602119594422</v>
      </c>
      <c r="G21" s="585">
        <v>1328.0793739977344</v>
      </c>
      <c r="H21" s="584">
        <v>1452.4067720533171</v>
      </c>
      <c r="I21" s="585">
        <v>2073.1316183071181</v>
      </c>
      <c r="J21" s="584">
        <v>2196.0227180208371</v>
      </c>
      <c r="K21" s="585">
        <v>2266.1265428797428</v>
      </c>
      <c r="L21" s="584">
        <v>2924.8797166727791</v>
      </c>
      <c r="M21" s="585">
        <v>19.691348998576334</v>
      </c>
      <c r="N21" s="584">
        <v>-53.311786372711794</v>
      </c>
      <c r="O21" s="585">
        <v>150.2372437615837</v>
      </c>
      <c r="P21" s="584">
        <v>389.40151904637628</v>
      </c>
      <c r="Q21" s="585">
        <v>551.69853542439205</v>
      </c>
      <c r="R21" s="584">
        <v>967.66806878667876</v>
      </c>
      <c r="S21" s="586">
        <v>1172.4145633609194</v>
      </c>
      <c r="T21" s="551"/>
    </row>
    <row r="22" spans="1:20" s="550" customFormat="1" ht="24" customHeight="1">
      <c r="A22" s="542">
        <v>16</v>
      </c>
      <c r="B22" s="587" t="s">
        <v>118</v>
      </c>
      <c r="C22" s="584">
        <v>1012.3</v>
      </c>
      <c r="D22" s="702">
        <v>771.9</v>
      </c>
      <c r="E22" s="710">
        <v>2923.544484</v>
      </c>
      <c r="F22" s="710">
        <v>465.70962665668435</v>
      </c>
      <c r="G22" s="585">
        <v>1300.0638116102405</v>
      </c>
      <c r="H22" s="584">
        <v>1384.8129071968322</v>
      </c>
      <c r="I22" s="585">
        <v>1782.2718459838429</v>
      </c>
      <c r="J22" s="584">
        <v>1852.0909860105553</v>
      </c>
      <c r="K22" s="585">
        <v>1818.0308244205125</v>
      </c>
      <c r="L22" s="584">
        <v>2092.4556197066777</v>
      </c>
      <c r="M22" s="585">
        <v>90.423246319409998</v>
      </c>
      <c r="N22" s="584">
        <v>134.15644816138396</v>
      </c>
      <c r="O22" s="585">
        <v>339.04620537422306</v>
      </c>
      <c r="P22" s="584">
        <v>490.09012450711657</v>
      </c>
      <c r="Q22" s="585">
        <v>680.11038693983926</v>
      </c>
      <c r="R22" s="584">
        <v>1216.9044787676339</v>
      </c>
      <c r="S22" s="586">
        <v>1241.4276502552584</v>
      </c>
      <c r="T22" s="549"/>
    </row>
    <row r="23" spans="1:20" s="552" customFormat="1" ht="24" customHeight="1">
      <c r="A23" s="542">
        <v>17</v>
      </c>
      <c r="B23" s="587" t="s">
        <v>119</v>
      </c>
      <c r="C23" s="584">
        <v>329.2</v>
      </c>
      <c r="D23" s="702">
        <v>243.8</v>
      </c>
      <c r="E23" s="710">
        <v>702.9</v>
      </c>
      <c r="F23" s="710">
        <v>-121.61360546074039</v>
      </c>
      <c r="G23" s="585">
        <v>28.015562387494867</v>
      </c>
      <c r="H23" s="584">
        <v>67.593864856483975</v>
      </c>
      <c r="I23" s="585">
        <v>290.85977232327497</v>
      </c>
      <c r="J23" s="584">
        <v>343.9317320102823</v>
      </c>
      <c r="K23" s="585">
        <v>448.09571845923074</v>
      </c>
      <c r="L23" s="584">
        <v>832.42409696609991</v>
      </c>
      <c r="M23" s="585">
        <v>-70.731897320833667</v>
      </c>
      <c r="N23" s="584">
        <v>-187.46823453409576</v>
      </c>
      <c r="O23" s="585">
        <v>-188.80896161263945</v>
      </c>
      <c r="P23" s="584">
        <v>-100.6886054607404</v>
      </c>
      <c r="Q23" s="585">
        <v>-128.41185151544738</v>
      </c>
      <c r="R23" s="584">
        <v>-249.23640998095598</v>
      </c>
      <c r="S23" s="586">
        <v>-69.013086894339381</v>
      </c>
      <c r="T23" s="551"/>
    </row>
    <row r="24" spans="1:20" s="552" customFormat="1" ht="24" customHeight="1">
      <c r="A24" s="542">
        <v>18</v>
      </c>
      <c r="B24" s="587" t="s">
        <v>170</v>
      </c>
      <c r="C24" s="584">
        <v>267.39999999999998</v>
      </c>
      <c r="D24" s="702">
        <v>219.8</v>
      </c>
      <c r="E24" s="710">
        <v>778.5</v>
      </c>
      <c r="F24" s="710">
        <v>330.72399999999999</v>
      </c>
      <c r="G24" s="585">
        <v>-276.48254307968625</v>
      </c>
      <c r="H24" s="584">
        <v>-190.77983164862275</v>
      </c>
      <c r="I24" s="585">
        <v>-83.457707226062425</v>
      </c>
      <c r="J24" s="584">
        <v>-53.850985881548027</v>
      </c>
      <c r="K24" s="585">
        <v>35.921466230395602</v>
      </c>
      <c r="L24" s="584">
        <v>166.93957355947293</v>
      </c>
      <c r="M24" s="585">
        <v>142.14233408480021</v>
      </c>
      <c r="N24" s="584">
        <v>188.3658290669301</v>
      </c>
      <c r="O24" s="585">
        <v>352.31187006588618</v>
      </c>
      <c r="P24" s="584">
        <v>330.72399999999999</v>
      </c>
      <c r="Q24" s="585">
        <v>405.56676565976835</v>
      </c>
      <c r="R24" s="584">
        <v>66.693539003195013</v>
      </c>
      <c r="S24" s="586">
        <v>254.77157895209851</v>
      </c>
      <c r="T24" s="551"/>
    </row>
    <row r="25" spans="1:20" s="550" customFormat="1" ht="20.100000000000001" customHeight="1" thickBot="1">
      <c r="B25" s="588" t="s">
        <v>171</v>
      </c>
      <c r="C25" s="589">
        <v>61.7</v>
      </c>
      <c r="D25" s="703">
        <v>-66.599999999999994</v>
      </c>
      <c r="E25" s="711">
        <v>-75.59999999999954</v>
      </c>
      <c r="F25" s="711">
        <v>-8.1629437815099983</v>
      </c>
      <c r="G25" s="590">
        <v>194.91509027385902</v>
      </c>
      <c r="H25" s="589">
        <v>196.719090273859</v>
      </c>
      <c r="I25" s="590">
        <v>335.47609027385897</v>
      </c>
      <c r="J25" s="589">
        <v>377.34409027385897</v>
      </c>
      <c r="K25" s="590">
        <v>372.00909027385899</v>
      </c>
      <c r="L25" s="589">
        <v>363.53013027385902</v>
      </c>
      <c r="M25" s="590">
        <v>-11.175000000000001</v>
      </c>
      <c r="N25" s="589">
        <v>-1.5669999999999999</v>
      </c>
      <c r="O25" s="590">
        <v>11.138</v>
      </c>
      <c r="P25" s="589">
        <v>12.762056218490001</v>
      </c>
      <c r="Q25" s="590">
        <v>31.809056218489999</v>
      </c>
      <c r="R25" s="589">
        <v>43.527056218490003</v>
      </c>
      <c r="S25" s="591">
        <v>20.03305621849</v>
      </c>
    </row>
    <row r="26" spans="1:20" ht="23.1" customHeight="1">
      <c r="B26" s="561" t="s">
        <v>412</v>
      </c>
      <c r="C26" s="566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5" t="s">
        <v>288</v>
      </c>
      <c r="S26" s="592"/>
      <c r="T26" s="566"/>
    </row>
    <row r="27" spans="1:20" ht="23.1" customHeight="1">
      <c r="C27" s="593"/>
      <c r="D27" s="593"/>
      <c r="E27" s="593"/>
      <c r="F27" s="593"/>
      <c r="G27" s="593"/>
    </row>
  </sheetData>
  <mergeCells count="7">
    <mergeCell ref="B1:S1"/>
    <mergeCell ref="B3:B5"/>
    <mergeCell ref="C4:D4"/>
    <mergeCell ref="E4:F4"/>
    <mergeCell ref="T4:T5"/>
    <mergeCell ref="G3:S3"/>
    <mergeCell ref="E3:F3"/>
  </mergeCells>
  <printOptions horizontalCentered="1" verticalCentered="1"/>
  <pageMargins left="0" right="0" top="0.78740157480314965" bottom="0.39370078740157483" header="0" footer="0"/>
  <pageSetup paperSize="9" scale="46" firstPageNumber="34" orientation="landscape" useFirstPageNumber="1" r:id="rId1"/>
  <headerFooter>
    <oddHeader>&amp;L&amp;G&amp;R&amp;G</oddHeader>
    <oddFooter xml:space="preserve">&amp;C&amp;"Arial Black,Normal"&amp;12&amp;K03+000&amp;P&amp;R&amp;"Arial Black,Gras"&amp;14&amp;K03+000Janvier 2024 | N°53&amp;G     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tabColor rgb="FF00B0F0"/>
    <pageSetUpPr fitToPage="1"/>
  </sheetPr>
  <dimension ref="A1:Y39"/>
  <sheetViews>
    <sheetView topLeftCell="H1" zoomScale="30" zoomScaleNormal="30" zoomScaleSheetLayoutView="20" zoomScalePageLayoutView="70" workbookViewId="0">
      <selection activeCell="I15" sqref="I15"/>
    </sheetView>
  </sheetViews>
  <sheetFormatPr baseColWidth="10" defaultColWidth="9.28515625" defaultRowHeight="14.25"/>
  <cols>
    <col min="1" max="1" width="3.7109375" style="16" customWidth="1"/>
    <col min="2" max="2" width="160.5703125" style="16" customWidth="1"/>
    <col min="3" max="3" width="52.42578125" style="16" customWidth="1"/>
    <col min="4" max="4" width="51.140625" style="16" customWidth="1"/>
    <col min="5" max="5" width="51.42578125" style="16" customWidth="1"/>
    <col min="6" max="6" width="50" style="16" customWidth="1"/>
    <col min="7" max="7" width="49.7109375" style="16" customWidth="1"/>
    <col min="8" max="22" width="36.42578125" style="16" customWidth="1"/>
    <col min="23" max="23" width="39.28515625" style="16" customWidth="1"/>
    <col min="24" max="24" width="3.7109375" style="16" customWidth="1"/>
    <col min="25" max="25" width="9.28515625" style="16"/>
    <col min="26" max="26" width="8.42578125" style="16" customWidth="1"/>
    <col min="27" max="28" width="9.28515625" style="16"/>
    <col min="29" max="29" width="8.42578125" style="16" customWidth="1"/>
    <col min="30" max="31" width="9.28515625" style="16"/>
    <col min="32" max="32" width="8.42578125" style="16" customWidth="1"/>
    <col min="33" max="16384" width="9.28515625" style="16"/>
  </cols>
  <sheetData>
    <row r="1" spans="1:24" ht="78" customHeight="1" thickBot="1">
      <c r="B1" s="966" t="s">
        <v>430</v>
      </c>
      <c r="C1" s="966"/>
      <c r="D1" s="966"/>
      <c r="E1" s="966"/>
      <c r="F1" s="966"/>
      <c r="G1" s="966"/>
      <c r="H1" s="966"/>
      <c r="I1" s="966"/>
      <c r="J1" s="966"/>
      <c r="K1" s="966"/>
      <c r="L1" s="966"/>
      <c r="M1" s="966"/>
      <c r="N1" s="966"/>
      <c r="O1" s="966"/>
      <c r="P1" s="966"/>
      <c r="Q1" s="966"/>
      <c r="R1" s="966"/>
      <c r="S1" s="966"/>
      <c r="T1" s="966"/>
      <c r="U1" s="966"/>
      <c r="V1" s="966"/>
      <c r="W1" s="966"/>
    </row>
    <row r="2" spans="1:24" ht="22.5" customHeight="1" thickBot="1">
      <c r="C2" s="17">
        <v>20</v>
      </c>
      <c r="D2" s="17">
        <v>19</v>
      </c>
      <c r="E2" s="17">
        <v>18</v>
      </c>
      <c r="F2" s="17">
        <v>17</v>
      </c>
      <c r="G2" s="17">
        <v>16</v>
      </c>
      <c r="H2" s="17">
        <v>15</v>
      </c>
      <c r="I2" s="17">
        <v>14</v>
      </c>
      <c r="J2" s="17">
        <v>13</v>
      </c>
      <c r="K2" s="17">
        <v>12</v>
      </c>
      <c r="L2" s="17">
        <v>11</v>
      </c>
      <c r="M2" s="17">
        <v>10</v>
      </c>
      <c r="N2" s="17">
        <v>9</v>
      </c>
      <c r="O2" s="17">
        <v>8</v>
      </c>
      <c r="P2" s="17">
        <v>7</v>
      </c>
      <c r="Q2" s="17">
        <v>6</v>
      </c>
      <c r="R2" s="17">
        <v>5</v>
      </c>
      <c r="S2" s="17">
        <v>4</v>
      </c>
      <c r="T2" s="17">
        <v>3</v>
      </c>
      <c r="U2" s="17">
        <v>2</v>
      </c>
      <c r="V2" s="17">
        <v>1</v>
      </c>
      <c r="W2" s="19"/>
      <c r="X2" s="19">
        <v>11</v>
      </c>
    </row>
    <row r="3" spans="1:24" ht="74.25" customHeight="1" thickBot="1">
      <c r="B3" s="967" t="s">
        <v>185</v>
      </c>
      <c r="C3" s="969" t="s">
        <v>2</v>
      </c>
      <c r="D3" s="970"/>
      <c r="E3" s="970"/>
      <c r="F3" s="970"/>
      <c r="G3" s="970"/>
      <c r="H3" s="970"/>
      <c r="I3" s="970"/>
      <c r="J3" s="970"/>
      <c r="K3" s="970"/>
      <c r="L3" s="970"/>
      <c r="M3" s="970"/>
      <c r="N3" s="970"/>
      <c r="O3" s="970"/>
      <c r="P3" s="970"/>
      <c r="Q3" s="970"/>
      <c r="R3" s="970"/>
      <c r="S3" s="970"/>
      <c r="T3" s="970"/>
      <c r="U3" s="970"/>
      <c r="V3" s="970"/>
      <c r="W3" s="971"/>
    </row>
    <row r="4" spans="1:24" s="18" customFormat="1" ht="47.25" customHeight="1">
      <c r="B4" s="968"/>
      <c r="C4" s="691" t="s">
        <v>446</v>
      </c>
      <c r="D4" s="166" t="s">
        <v>447</v>
      </c>
      <c r="E4" s="166" t="s">
        <v>448</v>
      </c>
      <c r="F4" s="166" t="s">
        <v>449</v>
      </c>
      <c r="G4" s="166" t="s">
        <v>450</v>
      </c>
      <c r="H4" s="166" t="s">
        <v>451</v>
      </c>
      <c r="I4" s="166" t="s">
        <v>452</v>
      </c>
      <c r="J4" s="166" t="s">
        <v>453</v>
      </c>
      <c r="K4" s="166" t="s">
        <v>454</v>
      </c>
      <c r="L4" s="166" t="s">
        <v>455</v>
      </c>
      <c r="M4" s="166" t="s">
        <v>456</v>
      </c>
      <c r="N4" s="166" t="s">
        <v>457</v>
      </c>
      <c r="O4" s="166" t="s">
        <v>458</v>
      </c>
      <c r="P4" s="166" t="s">
        <v>459</v>
      </c>
      <c r="Q4" s="166" t="s">
        <v>460</v>
      </c>
      <c r="R4" s="166" t="s">
        <v>461</v>
      </c>
      <c r="S4" s="166" t="s">
        <v>462</v>
      </c>
      <c r="T4" s="166" t="s">
        <v>463</v>
      </c>
      <c r="U4" s="166" t="s">
        <v>464</v>
      </c>
      <c r="V4" s="688" t="s">
        <v>465</v>
      </c>
      <c r="W4" s="692" t="s">
        <v>466</v>
      </c>
    </row>
    <row r="5" spans="1:24" s="20" customFormat="1" ht="27" customHeight="1" thickBot="1">
      <c r="B5" s="968"/>
      <c r="C5" s="163" t="s">
        <v>288</v>
      </c>
      <c r="D5" s="164" t="s">
        <v>288</v>
      </c>
      <c r="E5" s="165" t="s">
        <v>288</v>
      </c>
      <c r="F5" s="164" t="s">
        <v>288</v>
      </c>
      <c r="G5" s="165" t="s">
        <v>288</v>
      </c>
      <c r="H5" s="164" t="s">
        <v>288</v>
      </c>
      <c r="I5" s="165" t="s">
        <v>288</v>
      </c>
      <c r="J5" s="164" t="s">
        <v>288</v>
      </c>
      <c r="K5" s="165" t="s">
        <v>288</v>
      </c>
      <c r="L5" s="164" t="s">
        <v>288</v>
      </c>
      <c r="M5" s="165" t="s">
        <v>288</v>
      </c>
      <c r="N5" s="164" t="s">
        <v>288</v>
      </c>
      <c r="O5" s="165" t="s">
        <v>288</v>
      </c>
      <c r="P5" s="164" t="s">
        <v>288</v>
      </c>
      <c r="Q5" s="165" t="s">
        <v>288</v>
      </c>
      <c r="R5" s="164" t="s">
        <v>288</v>
      </c>
      <c r="S5" s="165" t="s">
        <v>288</v>
      </c>
      <c r="T5" s="164" t="s">
        <v>288</v>
      </c>
      <c r="U5" s="165" t="s">
        <v>288</v>
      </c>
      <c r="V5" s="689" t="s">
        <v>288</v>
      </c>
      <c r="W5" s="693" t="s">
        <v>288</v>
      </c>
    </row>
    <row r="6" spans="1:24" ht="23.25" customHeight="1">
      <c r="B6" s="56"/>
      <c r="C6" s="106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4"/>
      <c r="Q6" s="104"/>
      <c r="R6" s="105"/>
      <c r="S6" s="104"/>
      <c r="T6" s="104"/>
      <c r="U6" s="104"/>
      <c r="V6" s="104"/>
      <c r="W6" s="690"/>
    </row>
    <row r="7" spans="1:24" s="52" customFormat="1" ht="78" customHeight="1">
      <c r="A7" s="51">
        <v>1</v>
      </c>
      <c r="B7" s="157" t="s">
        <v>192</v>
      </c>
      <c r="C7" s="716"/>
      <c r="D7" s="152"/>
      <c r="E7" s="153"/>
      <c r="F7" s="152"/>
      <c r="G7" s="153"/>
      <c r="H7" s="152"/>
      <c r="I7" s="153"/>
      <c r="J7" s="152"/>
      <c r="K7" s="153"/>
      <c r="L7" s="152"/>
      <c r="M7" s="153"/>
      <c r="N7" s="152"/>
      <c r="O7" s="153"/>
      <c r="P7" s="154"/>
      <c r="Q7" s="155"/>
      <c r="R7" s="154"/>
      <c r="S7" s="155"/>
      <c r="T7" s="154"/>
      <c r="U7" s="155"/>
      <c r="V7" s="185"/>
      <c r="W7" s="152"/>
    </row>
    <row r="8" spans="1:24" s="52" customFormat="1" ht="78" customHeight="1">
      <c r="A8" s="51"/>
      <c r="B8" s="158" t="s">
        <v>37</v>
      </c>
      <c r="C8" s="716">
        <v>5271.46037987002</v>
      </c>
      <c r="D8" s="714">
        <v>5117.0884311357595</v>
      </c>
      <c r="E8" s="715">
        <v>5317.911875166089</v>
      </c>
      <c r="F8" s="152">
        <v>5232.7840121009704</v>
      </c>
      <c r="G8" s="153">
        <v>5235.7160673182698</v>
      </c>
      <c r="H8" s="152">
        <v>5474.1047945176697</v>
      </c>
      <c r="I8" s="153">
        <v>5479.7390625369899</v>
      </c>
      <c r="J8" s="152">
        <v>5273.7147080864497</v>
      </c>
      <c r="K8" s="153">
        <v>5323.7672584696802</v>
      </c>
      <c r="L8" s="152">
        <v>5415.842555405211</v>
      </c>
      <c r="M8" s="153">
        <v>5199.7375693045915</v>
      </c>
      <c r="N8" s="152">
        <v>5786.28731022802</v>
      </c>
      <c r="O8" s="153">
        <v>5553.9486445558487</v>
      </c>
      <c r="P8" s="152">
        <v>5627.5644032083501</v>
      </c>
      <c r="Q8" s="153">
        <v>5797.9214008558001</v>
      </c>
      <c r="R8" s="152">
        <v>5778.6692632884697</v>
      </c>
      <c r="S8" s="153">
        <v>5544.4390658476905</v>
      </c>
      <c r="T8" s="152">
        <v>6347.3158073231507</v>
      </c>
      <c r="U8" s="152">
        <v>6133.1290039016303</v>
      </c>
      <c r="V8" s="152">
        <v>6381.7533786539097</v>
      </c>
      <c r="W8" s="152" t="s">
        <v>269</v>
      </c>
    </row>
    <row r="9" spans="1:24" s="53" customFormat="1" ht="78" customHeight="1">
      <c r="A9" s="51">
        <v>2</v>
      </c>
      <c r="B9" s="158" t="s">
        <v>193</v>
      </c>
      <c r="C9" s="716">
        <v>13986.961741431627</v>
      </c>
      <c r="D9" s="152">
        <v>14321.62967115334</v>
      </c>
      <c r="E9" s="153">
        <v>14466.13345141862</v>
      </c>
      <c r="F9" s="152">
        <v>14641.65427139669</v>
      </c>
      <c r="G9" s="153">
        <v>14734.89906272275</v>
      </c>
      <c r="H9" s="152">
        <v>15038.170026469699</v>
      </c>
      <c r="I9" s="153">
        <v>14859.523982422361</v>
      </c>
      <c r="J9" s="152">
        <v>14895.925793219638</v>
      </c>
      <c r="K9" s="153">
        <v>14865.894128627273</v>
      </c>
      <c r="L9" s="152">
        <v>15075.228839057245</v>
      </c>
      <c r="M9" s="153">
        <v>15282.8873289107</v>
      </c>
      <c r="N9" s="152">
        <v>15919.068700428254</v>
      </c>
      <c r="O9" s="153">
        <v>16025.123314860803</v>
      </c>
      <c r="P9" s="152">
        <v>16287.250914389404</v>
      </c>
      <c r="Q9" s="153">
        <v>16503.699466902919</v>
      </c>
      <c r="R9" s="152">
        <v>16600.343640471718</v>
      </c>
      <c r="S9" s="153">
        <v>16904.673167291268</v>
      </c>
      <c r="T9" s="152">
        <v>17063.599946712689</v>
      </c>
      <c r="U9" s="152">
        <v>17218.605472042545</v>
      </c>
      <c r="V9" s="152">
        <v>16927.735362657084</v>
      </c>
      <c r="W9" s="152" t="s">
        <v>269</v>
      </c>
    </row>
    <row r="10" spans="1:24" s="53" customFormat="1" ht="25.5" customHeight="1">
      <c r="A10" s="51">
        <v>3</v>
      </c>
      <c r="B10" s="159"/>
      <c r="C10" s="716"/>
      <c r="D10" s="152"/>
      <c r="E10" s="153"/>
      <c r="F10" s="152"/>
      <c r="G10" s="153"/>
      <c r="H10" s="152"/>
      <c r="I10" s="153"/>
      <c r="J10" s="152"/>
      <c r="K10" s="153"/>
      <c r="L10" s="152"/>
      <c r="M10" s="153"/>
      <c r="N10" s="152"/>
      <c r="O10" s="153"/>
      <c r="P10" s="152"/>
      <c r="Q10" s="153"/>
      <c r="R10" s="152"/>
      <c r="S10" s="153"/>
      <c r="T10" s="152"/>
      <c r="U10" s="152"/>
      <c r="V10" s="152"/>
      <c r="W10" s="152"/>
    </row>
    <row r="11" spans="1:24" s="53" customFormat="1" ht="78" customHeight="1">
      <c r="A11" s="51">
        <v>4</v>
      </c>
      <c r="B11" s="157" t="s">
        <v>40</v>
      </c>
      <c r="C11" s="716"/>
      <c r="D11" s="152"/>
      <c r="E11" s="153"/>
      <c r="F11" s="152"/>
      <c r="G11" s="153"/>
      <c r="H11" s="152"/>
      <c r="I11" s="153"/>
      <c r="J11" s="152"/>
      <c r="K11" s="153"/>
      <c r="L11" s="152"/>
      <c r="M11" s="153"/>
      <c r="N11" s="152"/>
      <c r="O11" s="153"/>
      <c r="P11" s="152"/>
      <c r="Q11" s="153"/>
      <c r="R11" s="152"/>
      <c r="S11" s="153"/>
      <c r="T11" s="152"/>
      <c r="U11" s="152"/>
      <c r="V11" s="152"/>
      <c r="W11" s="152"/>
    </row>
    <row r="12" spans="1:24" s="53" customFormat="1" ht="78" customHeight="1">
      <c r="A12" s="51">
        <v>5</v>
      </c>
      <c r="B12" s="160" t="s">
        <v>326</v>
      </c>
      <c r="C12" s="716">
        <v>3756.9178832038201</v>
      </c>
      <c r="D12" s="152">
        <v>3843.4521751616103</v>
      </c>
      <c r="E12" s="153">
        <v>3760.8818143656017</v>
      </c>
      <c r="F12" s="152">
        <v>3802.5989078636462</v>
      </c>
      <c r="G12" s="153">
        <v>3817.7359037944511</v>
      </c>
      <c r="H12" s="152">
        <v>3943.3551790243273</v>
      </c>
      <c r="I12" s="153">
        <v>3917.3220749112302</v>
      </c>
      <c r="J12" s="152">
        <v>4038.30630505513</v>
      </c>
      <c r="K12" s="153">
        <v>4146.8173950688297</v>
      </c>
      <c r="L12" s="152">
        <v>4279.1807955468366</v>
      </c>
      <c r="M12" s="153">
        <v>4500.2715420219911</v>
      </c>
      <c r="N12" s="152">
        <v>4756.1890183430896</v>
      </c>
      <c r="O12" s="153">
        <v>4681.7748135091815</v>
      </c>
      <c r="P12" s="152">
        <v>4709.0459926533613</v>
      </c>
      <c r="Q12" s="153">
        <v>4762.4823130604082</v>
      </c>
      <c r="R12" s="152">
        <v>4672.0950218316893</v>
      </c>
      <c r="S12" s="153">
        <v>4749.8844257916744</v>
      </c>
      <c r="T12" s="152">
        <v>4682.5663303601204</v>
      </c>
      <c r="U12" s="152">
        <v>4932.7563289391765</v>
      </c>
      <c r="V12" s="152">
        <v>5076.6489284311037</v>
      </c>
      <c r="W12" s="152" t="s">
        <v>269</v>
      </c>
    </row>
    <row r="13" spans="1:24" s="52" customFormat="1" ht="78" customHeight="1">
      <c r="A13" s="51">
        <v>6</v>
      </c>
      <c r="B13" s="160" t="s">
        <v>327</v>
      </c>
      <c r="C13" s="716">
        <v>3623.0968553518683</v>
      </c>
      <c r="D13" s="152">
        <v>3647.8508854964448</v>
      </c>
      <c r="E13" s="153">
        <v>3690.4224249958966</v>
      </c>
      <c r="F13" s="152">
        <v>3733.632198547039</v>
      </c>
      <c r="G13" s="153">
        <v>3768.7629153748694</v>
      </c>
      <c r="H13" s="152">
        <v>3846.9037386300215</v>
      </c>
      <c r="I13" s="153">
        <v>3959.2866303364999</v>
      </c>
      <c r="J13" s="152">
        <v>4026.0696015673502</v>
      </c>
      <c r="K13" s="153">
        <v>4086.9864749824801</v>
      </c>
      <c r="L13" s="152">
        <v>4221.9863795206029</v>
      </c>
      <c r="M13" s="153">
        <v>4249.0267924959171</v>
      </c>
      <c r="N13" s="152">
        <v>4352.7730152280765</v>
      </c>
      <c r="O13" s="153">
        <v>4431.5615687395793</v>
      </c>
      <c r="P13" s="152">
        <v>4416.1668967860633</v>
      </c>
      <c r="Q13" s="153">
        <v>4422.7239021920395</v>
      </c>
      <c r="R13" s="152">
        <v>4454.7990878198871</v>
      </c>
      <c r="S13" s="153">
        <v>4463.8922965353586</v>
      </c>
      <c r="T13" s="152">
        <v>4483.716167010065</v>
      </c>
      <c r="U13" s="152">
        <v>4532.9777977792555</v>
      </c>
      <c r="V13" s="152">
        <v>4572.2081522194285</v>
      </c>
      <c r="W13" s="152" t="s">
        <v>269</v>
      </c>
    </row>
    <row r="14" spans="1:24" s="54" customFormat="1" ht="23.25" customHeight="1">
      <c r="A14" s="51">
        <v>7</v>
      </c>
      <c r="B14" s="159"/>
      <c r="C14" s="716"/>
      <c r="D14" s="152"/>
      <c r="E14" s="153"/>
      <c r="F14" s="152"/>
      <c r="G14" s="153"/>
      <c r="H14" s="152"/>
      <c r="I14" s="153"/>
      <c r="J14" s="152"/>
      <c r="K14" s="153"/>
      <c r="L14" s="152"/>
      <c r="M14" s="153"/>
      <c r="N14" s="152"/>
      <c r="O14" s="153"/>
      <c r="P14" s="152"/>
      <c r="Q14" s="153"/>
      <c r="R14" s="152"/>
      <c r="S14" s="153"/>
      <c r="T14" s="152"/>
      <c r="U14" s="152"/>
      <c r="V14" s="152"/>
      <c r="W14" s="152"/>
    </row>
    <row r="15" spans="1:24" s="54" customFormat="1" ht="78" customHeight="1">
      <c r="A15" s="51">
        <v>8</v>
      </c>
      <c r="B15" s="157" t="s">
        <v>41</v>
      </c>
      <c r="C15" s="716"/>
      <c r="D15" s="152"/>
      <c r="E15" s="153"/>
      <c r="F15" s="152"/>
      <c r="G15" s="153"/>
      <c r="H15" s="152"/>
      <c r="I15" s="153"/>
      <c r="J15" s="152"/>
      <c r="K15" s="153"/>
      <c r="L15" s="152"/>
      <c r="M15" s="153"/>
      <c r="N15" s="152"/>
      <c r="O15" s="153"/>
      <c r="P15" s="152"/>
      <c r="Q15" s="153"/>
      <c r="R15" s="152"/>
      <c r="S15" s="153"/>
      <c r="T15" s="152"/>
      <c r="U15" s="152"/>
      <c r="V15" s="152"/>
      <c r="W15" s="152"/>
    </row>
    <row r="16" spans="1:24" s="54" customFormat="1" ht="78" customHeight="1">
      <c r="A16" s="51">
        <v>9</v>
      </c>
      <c r="B16" s="160" t="s">
        <v>38</v>
      </c>
      <c r="C16" s="716">
        <v>2795.6184183060218</v>
      </c>
      <c r="D16" s="152">
        <v>2866.1504930801875</v>
      </c>
      <c r="E16" s="153">
        <v>3104.8506012036037</v>
      </c>
      <c r="F16" s="152">
        <v>3169.717028232174</v>
      </c>
      <c r="G16" s="153">
        <v>3115.4223122014409</v>
      </c>
      <c r="H16" s="152">
        <v>2710.2885794623307</v>
      </c>
      <c r="I16" s="153">
        <v>2705.5771422620937</v>
      </c>
      <c r="J16" s="152">
        <v>2557.8819699921592</v>
      </c>
      <c r="K16" s="153">
        <v>2630.7429342030186</v>
      </c>
      <c r="L16" s="152">
        <v>2748.7271020628764</v>
      </c>
      <c r="M16" s="153">
        <v>2657.2964143390377</v>
      </c>
      <c r="N16" s="152">
        <v>2838.0543901434903</v>
      </c>
      <c r="O16" s="153">
        <v>2975.9285728672212</v>
      </c>
      <c r="P16" s="152">
        <v>3210.0106157608061</v>
      </c>
      <c r="Q16" s="153">
        <v>3386.7703943104311</v>
      </c>
      <c r="R16" s="187">
        <v>3311.8266083416361</v>
      </c>
      <c r="S16" s="187">
        <v>3514.2758078770962</v>
      </c>
      <c r="T16" s="152">
        <v>3546.9406480962975</v>
      </c>
      <c r="U16" s="152">
        <v>3534.0659035403951</v>
      </c>
      <c r="V16" s="152">
        <v>3546.0951029218968</v>
      </c>
      <c r="W16" s="152" t="s">
        <v>269</v>
      </c>
    </row>
    <row r="17" spans="1:25" s="53" customFormat="1" ht="78" customHeight="1">
      <c r="A17" s="51">
        <v>10</v>
      </c>
      <c r="B17" s="160" t="s">
        <v>39</v>
      </c>
      <c r="C17" s="716">
        <v>299.81666802003002</v>
      </c>
      <c r="D17" s="152">
        <v>312.93510240423996</v>
      </c>
      <c r="E17" s="153">
        <v>301.02361599401002</v>
      </c>
      <c r="F17" s="152">
        <v>189.87882065924998</v>
      </c>
      <c r="G17" s="153">
        <v>159.53709599050003</v>
      </c>
      <c r="H17" s="152">
        <v>253.12081180626004</v>
      </c>
      <c r="I17" s="153">
        <v>250.56533651837003</v>
      </c>
      <c r="J17" s="152">
        <v>310.09449477830003</v>
      </c>
      <c r="K17" s="153">
        <v>244.74710098712004</v>
      </c>
      <c r="L17" s="152">
        <v>213.52806078969996</v>
      </c>
      <c r="M17" s="153">
        <v>229.26108158802003</v>
      </c>
      <c r="N17" s="187">
        <v>234.18782625398006</v>
      </c>
      <c r="O17" s="187">
        <v>346.07460563023005</v>
      </c>
      <c r="P17" s="187">
        <v>352.36850666217003</v>
      </c>
      <c r="Q17" s="187">
        <v>356.23674780219994</v>
      </c>
      <c r="R17" s="187">
        <v>355.41890617373997</v>
      </c>
      <c r="S17" s="187">
        <v>416.92152625638005</v>
      </c>
      <c r="T17" s="152">
        <v>425.23100271412</v>
      </c>
      <c r="U17" s="152">
        <v>422.31144976317006</v>
      </c>
      <c r="V17" s="152">
        <v>418.99040944260997</v>
      </c>
      <c r="W17" s="152" t="s">
        <v>269</v>
      </c>
    </row>
    <row r="18" spans="1:25" s="53" customFormat="1" ht="23.25" customHeight="1">
      <c r="A18" s="51">
        <v>11</v>
      </c>
      <c r="B18" s="159"/>
      <c r="C18" s="717"/>
      <c r="D18" s="186"/>
      <c r="E18" s="193"/>
      <c r="F18" s="186"/>
      <c r="G18" s="186"/>
      <c r="H18" s="194"/>
      <c r="I18" s="193"/>
      <c r="J18" s="186"/>
      <c r="K18" s="193"/>
      <c r="L18" s="186"/>
      <c r="M18" s="193"/>
      <c r="N18" s="188"/>
      <c r="O18" s="188"/>
      <c r="P18" s="188"/>
      <c r="Q18" s="188"/>
      <c r="R18" s="188"/>
      <c r="S18" s="188"/>
      <c r="T18" s="152"/>
      <c r="U18" s="152"/>
      <c r="V18" s="152"/>
      <c r="W18" s="152"/>
    </row>
    <row r="19" spans="1:25" s="53" customFormat="1" ht="78" customHeight="1">
      <c r="A19" s="51">
        <v>12</v>
      </c>
      <c r="B19" s="157" t="s">
        <v>182</v>
      </c>
      <c r="C19" s="718"/>
      <c r="D19" s="190"/>
      <c r="E19" s="195"/>
      <c r="F19" s="190"/>
      <c r="G19" s="190"/>
      <c r="H19" s="195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52"/>
      <c r="U19" s="152"/>
      <c r="V19" s="152"/>
      <c r="W19" s="152"/>
    </row>
    <row r="20" spans="1:25" s="53" customFormat="1" ht="78" customHeight="1">
      <c r="A20" s="51">
        <v>13</v>
      </c>
      <c r="B20" s="160" t="s">
        <v>186</v>
      </c>
      <c r="C20" s="716">
        <v>1884.123264606254</v>
      </c>
      <c r="D20" s="152">
        <v>1871.795662965342</v>
      </c>
      <c r="E20" s="153">
        <v>1815.9301209894984</v>
      </c>
      <c r="F20" s="152">
        <v>1884.9745155738203</v>
      </c>
      <c r="G20" s="152">
        <v>1911.4492351574088</v>
      </c>
      <c r="H20" s="153">
        <v>2005.070887747441</v>
      </c>
      <c r="I20" s="187">
        <v>1978.0021646665687</v>
      </c>
      <c r="J20" s="187">
        <v>2325.8246523613029</v>
      </c>
      <c r="K20" s="187">
        <v>2292.6598313026107</v>
      </c>
      <c r="L20" s="187">
        <v>2241.9561631388069</v>
      </c>
      <c r="M20" s="187">
        <v>2235.4701309881216</v>
      </c>
      <c r="N20" s="187">
        <v>2280.7448568819714</v>
      </c>
      <c r="O20" s="187">
        <v>2242.2433373474983</v>
      </c>
      <c r="P20" s="187">
        <v>2197.7301689345868</v>
      </c>
      <c r="Q20" s="187">
        <v>2196.9464189115815</v>
      </c>
      <c r="R20" s="187">
        <v>2212.4373171062362</v>
      </c>
      <c r="S20" s="187">
        <v>2202.0326347774699</v>
      </c>
      <c r="T20" s="152">
        <v>2237.1543332593301</v>
      </c>
      <c r="U20" s="152">
        <v>2175.4586733578499</v>
      </c>
      <c r="V20" s="152">
        <v>2125.7895435796299</v>
      </c>
      <c r="W20" s="152" t="s">
        <v>269</v>
      </c>
    </row>
    <row r="21" spans="1:25" s="53" customFormat="1" ht="78" customHeight="1">
      <c r="A21" s="51"/>
      <c r="B21" s="160" t="s">
        <v>187</v>
      </c>
      <c r="C21" s="716">
        <v>1827.1849844220667</v>
      </c>
      <c r="D21" s="152">
        <v>1815.8823310285197</v>
      </c>
      <c r="E21" s="153">
        <v>1760.2261376404761</v>
      </c>
      <c r="F21" s="152">
        <v>1819.9081553816777</v>
      </c>
      <c r="G21" s="152">
        <v>1845.9431883584036</v>
      </c>
      <c r="H21" s="153">
        <v>1949.0304051882651</v>
      </c>
      <c r="I21" s="187">
        <v>1920.9321928880954</v>
      </c>
      <c r="J21" s="187">
        <v>1935.643177612712</v>
      </c>
      <c r="K21" s="187">
        <v>1904.8349506144591</v>
      </c>
      <c r="L21" s="187">
        <v>1845.6028531558181</v>
      </c>
      <c r="M21" s="187">
        <v>1843.6561460965809</v>
      </c>
      <c r="N21" s="187">
        <v>1892.6229939311847</v>
      </c>
      <c r="O21" s="187">
        <v>1856.8409520312359</v>
      </c>
      <c r="P21" s="187">
        <v>1815.6963720655692</v>
      </c>
      <c r="Q21" s="187">
        <v>1817.8110363111768</v>
      </c>
      <c r="R21" s="187">
        <v>1845.2107125156792</v>
      </c>
      <c r="S21" s="187">
        <v>1836.2890626322387</v>
      </c>
      <c r="T21" s="152">
        <v>1879.8816994463732</v>
      </c>
      <c r="U21" s="152">
        <v>1822.3272446121716</v>
      </c>
      <c r="V21" s="152">
        <v>1780.3101368777127</v>
      </c>
      <c r="W21" s="152" t="s">
        <v>269</v>
      </c>
    </row>
    <row r="22" spans="1:25" s="53" customFormat="1" ht="40.5" customHeight="1">
      <c r="A22" s="51"/>
      <c r="B22" s="156"/>
      <c r="C22" s="718"/>
      <c r="D22" s="190"/>
      <c r="E22" s="195"/>
      <c r="F22" s="190"/>
      <c r="G22" s="190"/>
      <c r="H22" s="195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90"/>
    </row>
    <row r="23" spans="1:25" s="53" customFormat="1" ht="78" customHeight="1">
      <c r="A23" s="51"/>
      <c r="B23" s="157" t="s">
        <v>441</v>
      </c>
      <c r="C23" s="717"/>
      <c r="D23" s="186"/>
      <c r="E23" s="193"/>
      <c r="F23" s="186"/>
      <c r="G23" s="186"/>
      <c r="H23" s="193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6"/>
    </row>
    <row r="24" spans="1:25" s="53" customFormat="1" ht="78" hidden="1" customHeight="1">
      <c r="A24" s="51"/>
      <c r="B24" s="160" t="s">
        <v>294</v>
      </c>
      <c r="C24" s="719">
        <v>9.5000000000000001E-2</v>
      </c>
      <c r="D24" s="192">
        <v>9.5000000000000001E-2</v>
      </c>
      <c r="E24" s="192">
        <v>9.5000000000000001E-2</v>
      </c>
      <c r="F24" s="192">
        <v>9.5000000000000001E-2</v>
      </c>
      <c r="G24" s="192">
        <v>9.5000000000000001E-2</v>
      </c>
      <c r="H24" s="192">
        <v>9.5000000000000001E-2</v>
      </c>
      <c r="I24" s="192">
        <v>9.5000000000000001E-2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0</v>
      </c>
      <c r="V24" s="192">
        <v>0</v>
      </c>
      <c r="W24" s="192">
        <v>0</v>
      </c>
    </row>
    <row r="25" spans="1:25" s="53" customFormat="1" ht="78" customHeight="1">
      <c r="A25" s="51"/>
      <c r="B25" s="160" t="s">
        <v>330</v>
      </c>
      <c r="C25" s="719">
        <v>8.9999999999999993E-3</v>
      </c>
      <c r="D25" s="192">
        <v>8.9999999999999993E-3</v>
      </c>
      <c r="E25" s="192">
        <v>8.9999999999999993E-3</v>
      </c>
      <c r="F25" s="192">
        <v>8.9999999999999993E-3</v>
      </c>
      <c r="G25" s="192">
        <v>1.7600000000000001E-2</v>
      </c>
      <c r="H25" s="192">
        <v>1.7600000000000001E-2</v>
      </c>
      <c r="I25" s="192">
        <v>1.7600000000000001E-2</v>
      </c>
      <c r="J25" s="192">
        <v>2.8000000000000001E-2</v>
      </c>
      <c r="K25" s="192">
        <v>2.8000000000000001E-2</v>
      </c>
      <c r="L25" s="192">
        <v>2.8000000000000001E-2</v>
      </c>
      <c r="M25" s="192">
        <v>3.7999999999999999E-2</v>
      </c>
      <c r="N25" s="192">
        <v>3.7999999999999999E-2</v>
      </c>
      <c r="O25" s="192">
        <v>3.7999999999999999E-2</v>
      </c>
      <c r="P25" s="192">
        <v>4.1000000000000002E-2</v>
      </c>
      <c r="Q25" s="192">
        <v>4.1000000000000002E-2</v>
      </c>
      <c r="R25" s="192">
        <v>4.1000000000000002E-2</v>
      </c>
      <c r="S25" s="192">
        <v>0.06</v>
      </c>
      <c r="T25" s="192">
        <v>0.06</v>
      </c>
      <c r="U25" s="192">
        <v>0.06</v>
      </c>
      <c r="V25" s="192">
        <v>6.9000000000000006E-2</v>
      </c>
      <c r="W25" s="191">
        <v>6.9000000000000006E-2</v>
      </c>
    </row>
    <row r="26" spans="1:25" s="53" customFormat="1" ht="78" customHeight="1">
      <c r="A26" s="51"/>
      <c r="B26" s="160" t="s">
        <v>331</v>
      </c>
      <c r="C26" s="719">
        <v>5.2999999999999999E-2</v>
      </c>
      <c r="D26" s="192">
        <v>5.2999999999999999E-2</v>
      </c>
      <c r="E26" s="192">
        <v>5.2999999999999999E-2</v>
      </c>
      <c r="F26" s="192">
        <v>5.2999999999999999E-2</v>
      </c>
      <c r="G26" s="192">
        <v>6.1600000000000002E-2</v>
      </c>
      <c r="H26" s="192">
        <v>6.1600000000000002E-2</v>
      </c>
      <c r="I26" s="192">
        <v>6.1600000000000002E-2</v>
      </c>
      <c r="J26" s="192">
        <v>7.1999999999999995E-2</v>
      </c>
      <c r="K26" s="192">
        <v>7.1999999999999995E-2</v>
      </c>
      <c r="L26" s="192">
        <v>7.1999999999999995E-2</v>
      </c>
      <c r="M26" s="192">
        <v>7.1999999999999995E-2</v>
      </c>
      <c r="N26" s="192">
        <v>7.1999999999999995E-2</v>
      </c>
      <c r="O26" s="192">
        <v>7.1999999999999995E-2</v>
      </c>
      <c r="P26" s="192">
        <v>7.1999999999999995E-2</v>
      </c>
      <c r="Q26" s="192">
        <v>7.1999999999999995E-2</v>
      </c>
      <c r="R26" s="192">
        <v>7.1999999999999995E-2</v>
      </c>
      <c r="S26" s="192">
        <v>0.08</v>
      </c>
      <c r="T26" s="192">
        <v>0.08</v>
      </c>
      <c r="U26" s="192">
        <v>0.08</v>
      </c>
      <c r="V26" s="192">
        <v>8.8999999999999996E-2</v>
      </c>
      <c r="W26" s="191">
        <v>8.8999999999999996E-2</v>
      </c>
    </row>
    <row r="27" spans="1:25" s="53" customFormat="1" ht="78" customHeight="1">
      <c r="A27" s="51"/>
      <c r="B27" s="161" t="s">
        <v>91</v>
      </c>
      <c r="C27" s="717"/>
      <c r="D27" s="186"/>
      <c r="E27" s="193"/>
      <c r="F27" s="186"/>
      <c r="G27" s="193"/>
      <c r="H27" s="186"/>
      <c r="I27" s="193"/>
      <c r="J27" s="186"/>
      <c r="K27" s="193"/>
      <c r="L27" s="186"/>
      <c r="M27" s="193"/>
      <c r="N27" s="186"/>
      <c r="O27" s="193"/>
      <c r="P27" s="186"/>
      <c r="Q27" s="193"/>
      <c r="R27" s="188"/>
      <c r="S27" s="188"/>
      <c r="T27" s="186"/>
      <c r="U27" s="193"/>
      <c r="V27" s="186"/>
      <c r="W27" s="186"/>
    </row>
    <row r="28" spans="1:25" s="53" customFormat="1" ht="65.25" customHeight="1">
      <c r="A28" s="51"/>
      <c r="B28" s="160" t="s">
        <v>42</v>
      </c>
      <c r="C28" s="720">
        <v>14</v>
      </c>
      <c r="D28" s="196">
        <v>14</v>
      </c>
      <c r="E28" s="197">
        <v>14</v>
      </c>
      <c r="F28" s="196">
        <v>14</v>
      </c>
      <c r="G28" s="197">
        <v>14</v>
      </c>
      <c r="H28" s="196">
        <v>14</v>
      </c>
      <c r="I28" s="197">
        <v>14</v>
      </c>
      <c r="J28" s="196">
        <v>14</v>
      </c>
      <c r="K28" s="197">
        <v>14</v>
      </c>
      <c r="L28" s="196">
        <v>14</v>
      </c>
      <c r="M28" s="197">
        <v>14</v>
      </c>
      <c r="N28" s="196">
        <v>14</v>
      </c>
      <c r="O28" s="197">
        <v>14</v>
      </c>
      <c r="P28" s="196">
        <v>14</v>
      </c>
      <c r="Q28" s="197">
        <v>14</v>
      </c>
      <c r="R28" s="196">
        <v>14</v>
      </c>
      <c r="S28" s="197">
        <v>14</v>
      </c>
      <c r="T28" s="196">
        <v>14</v>
      </c>
      <c r="U28" s="197">
        <v>14</v>
      </c>
      <c r="V28" s="196">
        <v>14</v>
      </c>
      <c r="W28" s="196" t="s">
        <v>269</v>
      </c>
    </row>
    <row r="29" spans="1:25" s="52" customFormat="1" ht="65.25" customHeight="1">
      <c r="B29" s="160" t="s">
        <v>43</v>
      </c>
      <c r="C29" s="720">
        <v>24</v>
      </c>
      <c r="D29" s="196">
        <v>24</v>
      </c>
      <c r="E29" s="197">
        <v>24</v>
      </c>
      <c r="F29" s="196">
        <v>24</v>
      </c>
      <c r="G29" s="197">
        <v>24</v>
      </c>
      <c r="H29" s="196">
        <v>24</v>
      </c>
      <c r="I29" s="197">
        <v>24</v>
      </c>
      <c r="J29" s="196">
        <v>24</v>
      </c>
      <c r="K29" s="197">
        <v>24</v>
      </c>
      <c r="L29" s="196">
        <v>24</v>
      </c>
      <c r="M29" s="197">
        <v>24</v>
      </c>
      <c r="N29" s="196">
        <v>24</v>
      </c>
      <c r="O29" s="197">
        <v>24</v>
      </c>
      <c r="P29" s="196">
        <v>24</v>
      </c>
      <c r="Q29" s="197">
        <v>24</v>
      </c>
      <c r="R29" s="196">
        <v>24</v>
      </c>
      <c r="S29" s="197">
        <v>24</v>
      </c>
      <c r="T29" s="196">
        <v>24</v>
      </c>
      <c r="U29" s="197">
        <v>24</v>
      </c>
      <c r="V29" s="196">
        <v>24</v>
      </c>
      <c r="W29" s="196" t="s">
        <v>269</v>
      </c>
      <c r="X29" s="53"/>
      <c r="Y29" s="55"/>
    </row>
    <row r="30" spans="1:25" s="53" customFormat="1" ht="65.25" customHeight="1">
      <c r="B30" s="160" t="s">
        <v>44</v>
      </c>
      <c r="C30" s="720">
        <v>0</v>
      </c>
      <c r="D30" s="196">
        <v>0</v>
      </c>
      <c r="E30" s="197">
        <v>0</v>
      </c>
      <c r="F30" s="196">
        <v>0</v>
      </c>
      <c r="G30" s="197">
        <v>0</v>
      </c>
      <c r="H30" s="196">
        <v>0</v>
      </c>
      <c r="I30" s="197">
        <v>0</v>
      </c>
      <c r="J30" s="196">
        <v>0</v>
      </c>
      <c r="K30" s="197">
        <v>0</v>
      </c>
      <c r="L30" s="196">
        <v>0</v>
      </c>
      <c r="M30" s="197">
        <v>0</v>
      </c>
      <c r="N30" s="196">
        <v>0</v>
      </c>
      <c r="O30" s="197">
        <v>0</v>
      </c>
      <c r="P30" s="196">
        <v>0</v>
      </c>
      <c r="Q30" s="197">
        <v>0</v>
      </c>
      <c r="R30" s="196">
        <v>0</v>
      </c>
      <c r="S30" s="197">
        <v>0</v>
      </c>
      <c r="T30" s="196">
        <v>0</v>
      </c>
      <c r="U30" s="197">
        <v>0</v>
      </c>
      <c r="V30" s="196">
        <v>0</v>
      </c>
      <c r="W30" s="196" t="s">
        <v>269</v>
      </c>
    </row>
    <row r="31" spans="1:25" s="53" customFormat="1" ht="65.25" customHeight="1">
      <c r="B31" s="160" t="s">
        <v>45</v>
      </c>
      <c r="C31" s="720">
        <v>48.8</v>
      </c>
      <c r="D31" s="196">
        <v>48.8</v>
      </c>
      <c r="E31" s="197">
        <v>48.8</v>
      </c>
      <c r="F31" s="196">
        <v>48.8</v>
      </c>
      <c r="G31" s="197">
        <v>48.8</v>
      </c>
      <c r="H31" s="196">
        <v>48.8</v>
      </c>
      <c r="I31" s="197">
        <v>48.8</v>
      </c>
      <c r="J31" s="196">
        <v>48.8</v>
      </c>
      <c r="K31" s="197">
        <v>45</v>
      </c>
      <c r="L31" s="196">
        <v>48</v>
      </c>
      <c r="M31" s="197">
        <v>48</v>
      </c>
      <c r="N31" s="196">
        <v>48</v>
      </c>
      <c r="O31" s="197">
        <v>48</v>
      </c>
      <c r="P31" s="196">
        <v>48</v>
      </c>
      <c r="Q31" s="197">
        <v>49</v>
      </c>
      <c r="R31" s="196">
        <v>49</v>
      </c>
      <c r="S31" s="197">
        <v>49</v>
      </c>
      <c r="T31" s="196">
        <v>49</v>
      </c>
      <c r="U31" s="197">
        <v>49</v>
      </c>
      <c r="V31" s="196">
        <v>49</v>
      </c>
      <c r="W31" s="196" t="s">
        <v>269</v>
      </c>
    </row>
    <row r="32" spans="1:25" s="53" customFormat="1" ht="65.25" customHeight="1">
      <c r="B32" s="160" t="s">
        <v>46</v>
      </c>
      <c r="C32" s="720">
        <v>0</v>
      </c>
      <c r="D32" s="196">
        <v>0</v>
      </c>
      <c r="E32" s="197">
        <v>0</v>
      </c>
      <c r="F32" s="196">
        <v>0</v>
      </c>
      <c r="G32" s="197">
        <v>0</v>
      </c>
      <c r="H32" s="196">
        <v>0</v>
      </c>
      <c r="I32" s="197">
        <v>0</v>
      </c>
      <c r="J32" s="196">
        <v>0</v>
      </c>
      <c r="K32" s="197">
        <v>0</v>
      </c>
      <c r="L32" s="196">
        <v>0</v>
      </c>
      <c r="M32" s="197">
        <v>0</v>
      </c>
      <c r="N32" s="196">
        <v>0</v>
      </c>
      <c r="O32" s="197">
        <v>0</v>
      </c>
      <c r="P32" s="196">
        <v>0</v>
      </c>
      <c r="Q32" s="197">
        <v>0</v>
      </c>
      <c r="R32" s="196">
        <v>0</v>
      </c>
      <c r="S32" s="197">
        <v>0</v>
      </c>
      <c r="T32" s="196">
        <v>0</v>
      </c>
      <c r="U32" s="197">
        <v>0</v>
      </c>
      <c r="V32" s="196">
        <v>0</v>
      </c>
      <c r="W32" s="196" t="s">
        <v>269</v>
      </c>
    </row>
    <row r="33" spans="2:23" s="53" customFormat="1" ht="65.25" customHeight="1">
      <c r="B33" s="160" t="s">
        <v>47</v>
      </c>
      <c r="C33" s="720">
        <v>13.75</v>
      </c>
      <c r="D33" s="196">
        <v>13.75</v>
      </c>
      <c r="E33" s="197">
        <v>13.75</v>
      </c>
      <c r="F33" s="196">
        <v>13.75</v>
      </c>
      <c r="G33" s="197">
        <v>13.75</v>
      </c>
      <c r="H33" s="196">
        <v>13.75</v>
      </c>
      <c r="I33" s="197">
        <v>13.75</v>
      </c>
      <c r="J33" s="196">
        <v>13.75</v>
      </c>
      <c r="K33" s="197">
        <v>13.75</v>
      </c>
      <c r="L33" s="196">
        <v>13.75</v>
      </c>
      <c r="M33" s="197">
        <v>13.75</v>
      </c>
      <c r="N33" s="196">
        <v>13.75</v>
      </c>
      <c r="O33" s="197">
        <v>13.75</v>
      </c>
      <c r="P33" s="196">
        <v>13.75</v>
      </c>
      <c r="Q33" s="197">
        <v>13.75</v>
      </c>
      <c r="R33" s="196">
        <v>13.75</v>
      </c>
      <c r="S33" s="197">
        <v>13.75</v>
      </c>
      <c r="T33" s="196">
        <v>13.75</v>
      </c>
      <c r="U33" s="197">
        <v>13</v>
      </c>
      <c r="V33" s="196">
        <v>13</v>
      </c>
      <c r="W33" s="196" t="s">
        <v>269</v>
      </c>
    </row>
    <row r="34" spans="2:23" s="53" customFormat="1" ht="40.5" customHeight="1">
      <c r="B34" s="159"/>
      <c r="C34" s="717"/>
      <c r="D34" s="186"/>
      <c r="E34" s="193"/>
      <c r="F34" s="186"/>
      <c r="G34" s="193"/>
      <c r="H34" s="186"/>
      <c r="I34" s="193"/>
      <c r="J34" s="186"/>
      <c r="K34" s="193"/>
      <c r="L34" s="186"/>
      <c r="M34" s="193"/>
      <c r="N34" s="186"/>
      <c r="O34" s="193"/>
      <c r="P34" s="186"/>
      <c r="Q34" s="193"/>
      <c r="R34" s="186"/>
      <c r="S34" s="193"/>
      <c r="T34" s="186"/>
      <c r="U34" s="193"/>
      <c r="V34" s="186"/>
      <c r="W34" s="198"/>
    </row>
    <row r="35" spans="2:23" ht="45" customHeight="1">
      <c r="B35" s="157" t="s">
        <v>290</v>
      </c>
      <c r="C35" s="717"/>
      <c r="D35" s="186"/>
      <c r="E35" s="193"/>
      <c r="F35" s="186"/>
      <c r="G35" s="193"/>
      <c r="H35" s="186"/>
      <c r="I35" s="193"/>
      <c r="J35" s="186"/>
      <c r="K35" s="193"/>
      <c r="L35" s="186"/>
      <c r="M35" s="193"/>
      <c r="N35" s="186"/>
      <c r="O35" s="193"/>
      <c r="P35" s="186"/>
      <c r="Q35" s="193"/>
      <c r="R35" s="186"/>
      <c r="S35" s="193"/>
      <c r="T35" s="186"/>
      <c r="U35" s="193"/>
      <c r="V35" s="186"/>
      <c r="W35" s="198"/>
    </row>
    <row r="36" spans="2:23" ht="64.5" customHeight="1">
      <c r="B36" s="160" t="s">
        <v>35</v>
      </c>
      <c r="C36" s="720">
        <v>3778.5495000000001</v>
      </c>
      <c r="D36" s="196">
        <v>3743.6995000000002</v>
      </c>
      <c r="E36" s="197">
        <v>3769.3963636363637</v>
      </c>
      <c r="F36" s="196">
        <v>3780.0674999999997</v>
      </c>
      <c r="G36" s="197">
        <v>3749.5589473684217</v>
      </c>
      <c r="H36" s="196">
        <v>3784.7686363636358</v>
      </c>
      <c r="I36" s="197">
        <v>3811.7699999999991</v>
      </c>
      <c r="J36" s="196">
        <v>3823.3540909090912</v>
      </c>
      <c r="K36" s="197">
        <v>3880.9472727272732</v>
      </c>
      <c r="L36" s="196">
        <v>3928.2542857142862</v>
      </c>
      <c r="M36" s="197">
        <v>3956.7566666666671</v>
      </c>
      <c r="N36" s="196">
        <v>3952.6114285714284</v>
      </c>
      <c r="O36" s="197">
        <v>3965.2842857142859</v>
      </c>
      <c r="P36" s="196">
        <v>3972.3594999999996</v>
      </c>
      <c r="Q36" s="197">
        <v>3987.065000000001</v>
      </c>
      <c r="R36" s="196">
        <v>3989.25052631579</v>
      </c>
      <c r="S36" s="197">
        <v>3989.6610000000001</v>
      </c>
      <c r="T36" s="196">
        <v>4025.0514285714285</v>
      </c>
      <c r="U36" s="197">
        <v>4090.04</v>
      </c>
      <c r="V36" s="196">
        <v>4100.8759090909089</v>
      </c>
      <c r="W36" s="196">
        <v>4130.1090909090917</v>
      </c>
    </row>
    <row r="37" spans="2:23" ht="64.5" customHeight="1">
      <c r="B37" s="160" t="s">
        <v>34</v>
      </c>
      <c r="C37" s="720">
        <v>4591.4565000000002</v>
      </c>
      <c r="D37" s="196">
        <v>4515.9769999999999</v>
      </c>
      <c r="E37" s="197">
        <v>4480.0836363636372</v>
      </c>
      <c r="F37" s="196">
        <v>4516.3269999999993</v>
      </c>
      <c r="G37" s="197">
        <v>4542.9899999999989</v>
      </c>
      <c r="H37" s="196">
        <v>4552.3950000000004</v>
      </c>
      <c r="I37" s="197">
        <v>4505.7733333333344</v>
      </c>
      <c r="J37" s="196">
        <v>4495.0122727272728</v>
      </c>
      <c r="K37" s="197">
        <v>4560.6709090909098</v>
      </c>
      <c r="L37" s="196">
        <v>4552.945238095238</v>
      </c>
      <c r="M37" s="197">
        <v>4508.50238095238</v>
      </c>
      <c r="N37" s="196">
        <v>4460.8376190476192</v>
      </c>
      <c r="O37" s="197">
        <v>4483.3552380952387</v>
      </c>
      <c r="P37" s="196">
        <v>4496.3270000000002</v>
      </c>
      <c r="Q37" s="197">
        <v>4386.2304545454544</v>
      </c>
      <c r="R37" s="196">
        <v>4310.50052631579</v>
      </c>
      <c r="S37" s="197">
        <v>4206.0674999999992</v>
      </c>
      <c r="T37" s="196">
        <v>4246.0695238095232</v>
      </c>
      <c r="U37" s="197">
        <v>4161.5485714285705</v>
      </c>
      <c r="V37" s="196">
        <v>4141.3477272727278</v>
      </c>
      <c r="W37" s="196">
        <v>4074.8449999999998</v>
      </c>
    </row>
    <row r="38" spans="2:23" ht="64.5" customHeight="1" thickBot="1">
      <c r="B38" s="162" t="s">
        <v>36</v>
      </c>
      <c r="C38" s="721">
        <v>5450.8125</v>
      </c>
      <c r="D38" s="199">
        <v>5391.3180000000011</v>
      </c>
      <c r="E38" s="200">
        <v>5385.6081818181819</v>
      </c>
      <c r="F38" s="199">
        <v>5402.2775000000011</v>
      </c>
      <c r="G38" s="200">
        <v>5399.03</v>
      </c>
      <c r="H38" s="199">
        <v>5435.994545454545</v>
      </c>
      <c r="I38" s="200">
        <v>5426.7499999999991</v>
      </c>
      <c r="J38" s="199">
        <v>5436.6386363636375</v>
      </c>
      <c r="K38" s="200">
        <v>5517.4854545454546</v>
      </c>
      <c r="L38" s="199">
        <v>5547.6957142857127</v>
      </c>
      <c r="M38" s="200">
        <v>5552.4195238095235</v>
      </c>
      <c r="N38" s="199">
        <v>5526.431428571429</v>
      </c>
      <c r="O38" s="200">
        <v>5553.4242857142863</v>
      </c>
      <c r="P38" s="199">
        <v>5565.2929999999997</v>
      </c>
      <c r="Q38" s="200">
        <v>5514.8813636363639</v>
      </c>
      <c r="R38" s="199">
        <v>5449.6321052631592</v>
      </c>
      <c r="S38" s="200">
        <v>5352.5489999999991</v>
      </c>
      <c r="T38" s="199">
        <v>5387.8314285714287</v>
      </c>
      <c r="U38" s="200">
        <v>5389.223809523809</v>
      </c>
      <c r="V38" s="199">
        <v>5393.4372727272721</v>
      </c>
      <c r="W38" s="199">
        <v>5335.3650000000007</v>
      </c>
    </row>
    <row r="39" spans="2:23" s="18" customFormat="1" ht="42.75" customHeight="1">
      <c r="B39" s="87" t="s">
        <v>293</v>
      </c>
      <c r="C39" s="21"/>
      <c r="D39" s="22"/>
      <c r="E39" s="22"/>
      <c r="F39" s="22"/>
      <c r="G39" s="22"/>
      <c r="H39" s="22"/>
      <c r="I39" s="21"/>
      <c r="J39" s="23"/>
      <c r="K39" s="24"/>
      <c r="L39" s="24"/>
      <c r="M39" s="24"/>
      <c r="N39" s="25"/>
      <c r="O39" s="25"/>
      <c r="P39" s="25"/>
      <c r="Q39" s="25"/>
      <c r="R39" s="25"/>
      <c r="S39" s="25"/>
      <c r="T39" s="25"/>
      <c r="U39" s="97" t="s">
        <v>328</v>
      </c>
      <c r="V39" s="97"/>
      <c r="W39" s="97" t="s">
        <v>214</v>
      </c>
    </row>
  </sheetData>
  <mergeCells count="3">
    <mergeCell ref="B1:W1"/>
    <mergeCell ref="B3:B5"/>
    <mergeCell ref="C3:W3"/>
  </mergeCells>
  <printOptions horizontalCentered="1" verticalCentered="1"/>
  <pageMargins left="0" right="0" top="0.78740157480314965" bottom="0.39370078740157483" header="0" footer="0"/>
  <pageSetup paperSize="9" scale="14" firstPageNumber="35" orientation="landscape" useFirstPageNumber="1" r:id="rId1"/>
  <headerFooter>
    <oddHeader>&amp;L&amp;G&amp;R&amp;G</oddHeader>
    <oddFooter>&amp;C&amp;"Arial Black,Normal"&amp;65&amp;K03+000&amp;P&amp;R&amp;"Arial Black,Gras"&amp;65&amp;K03+000Janvier 2024 | N°53&amp;G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>
    <tabColor rgb="FF00B0F0"/>
  </sheetPr>
  <dimension ref="A1:T34"/>
  <sheetViews>
    <sheetView zoomScale="70" zoomScaleNormal="70" zoomScaleSheetLayoutView="100" zoomScalePageLayoutView="90" workbookViewId="0">
      <selection activeCell="B32" sqref="B32:C32"/>
    </sheetView>
  </sheetViews>
  <sheetFormatPr baseColWidth="10" defaultColWidth="8.28515625" defaultRowHeight="12.75" customHeight="1"/>
  <cols>
    <col min="1" max="1" width="1.28515625" style="288" customWidth="1"/>
    <col min="2" max="2" width="7.5703125" style="33" customWidth="1"/>
    <col min="3" max="3" width="11.85546875" style="33" customWidth="1"/>
    <col min="4" max="4" width="9.7109375" style="33" customWidth="1"/>
    <col min="5" max="5" width="2" style="33" customWidth="1"/>
    <col min="6" max="6" width="10.5703125" style="33" customWidth="1"/>
    <col min="7" max="7" width="2.28515625" style="33" customWidth="1"/>
    <col min="8" max="8" width="9.7109375" style="33" customWidth="1"/>
    <col min="9" max="9" width="2.28515625" style="33" customWidth="1"/>
    <col min="10" max="10" width="8.7109375" style="33" customWidth="1"/>
    <col min="11" max="11" width="2.28515625" style="33" customWidth="1"/>
    <col min="12" max="12" width="9.42578125" style="33" customWidth="1"/>
    <col min="13" max="13" width="2.42578125" style="33" customWidth="1"/>
    <col min="14" max="14" width="8.5703125" style="33" customWidth="1"/>
    <col min="15" max="15" width="2.28515625" style="33" customWidth="1"/>
    <col min="16" max="16" width="11.42578125" style="33" customWidth="1"/>
    <col min="17" max="17" width="1.42578125" style="33" customWidth="1"/>
    <col min="18" max="18" width="10.7109375" style="33" customWidth="1"/>
    <col min="19" max="19" width="1.7109375" style="33" customWidth="1"/>
    <col min="20" max="16384" width="8.28515625" style="33"/>
  </cols>
  <sheetData>
    <row r="1" spans="1:20" ht="27.75" customHeight="1">
      <c r="B1" s="975" t="s">
        <v>431</v>
      </c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</row>
    <row r="2" spans="1:20" ht="12.75" customHeight="1" thickBot="1"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6"/>
      <c r="P2" s="976"/>
      <c r="Q2" s="976"/>
      <c r="R2" s="976"/>
      <c r="S2" s="976"/>
    </row>
    <row r="3" spans="1:20" ht="12.75" customHeight="1" thickBot="1">
      <c r="B3" s="846" t="s">
        <v>6</v>
      </c>
      <c r="C3" s="866"/>
      <c r="D3" s="972" t="s">
        <v>137</v>
      </c>
      <c r="E3" s="973"/>
      <c r="F3" s="973"/>
      <c r="G3" s="973"/>
      <c r="H3" s="973"/>
      <c r="I3" s="973"/>
      <c r="J3" s="973"/>
      <c r="K3" s="973"/>
      <c r="L3" s="973"/>
      <c r="M3" s="973"/>
      <c r="N3" s="973"/>
      <c r="O3" s="973"/>
      <c r="P3" s="973"/>
      <c r="Q3" s="973"/>
      <c r="R3" s="973"/>
      <c r="S3" s="974"/>
    </row>
    <row r="4" spans="1:20" ht="42.75" customHeight="1" thickBot="1">
      <c r="B4" s="853"/>
      <c r="C4" s="882"/>
      <c r="D4" s="978" t="s">
        <v>94</v>
      </c>
      <c r="E4" s="837"/>
      <c r="F4" s="835" t="s">
        <v>95</v>
      </c>
      <c r="G4" s="836"/>
      <c r="H4" s="837" t="s">
        <v>138</v>
      </c>
      <c r="I4" s="837"/>
      <c r="J4" s="835" t="s">
        <v>139</v>
      </c>
      <c r="K4" s="836"/>
      <c r="L4" s="835" t="s">
        <v>105</v>
      </c>
      <c r="M4" s="837"/>
      <c r="N4" s="835" t="s">
        <v>440</v>
      </c>
      <c r="O4" s="837"/>
      <c r="P4" s="835" t="s">
        <v>335</v>
      </c>
      <c r="Q4" s="836"/>
      <c r="R4" s="837" t="s">
        <v>140</v>
      </c>
      <c r="S4" s="977"/>
    </row>
    <row r="5" spans="1:20">
      <c r="A5" s="288">
        <v>23</v>
      </c>
      <c r="B5" s="859">
        <v>44757</v>
      </c>
      <c r="C5" s="869"/>
      <c r="D5" s="594">
        <v>1092160.1035639993</v>
      </c>
      <c r="E5" s="595">
        <v>0</v>
      </c>
      <c r="F5" s="596">
        <v>152924.20046600001</v>
      </c>
      <c r="G5" s="597">
        <v>0</v>
      </c>
      <c r="H5" s="598">
        <v>938.35998700000005</v>
      </c>
      <c r="I5" s="595">
        <v>0</v>
      </c>
      <c r="J5" s="596">
        <v>31525.255048000003</v>
      </c>
      <c r="K5" s="597">
        <v>0</v>
      </c>
      <c r="L5" s="598">
        <v>0</v>
      </c>
      <c r="M5" s="597">
        <v>0</v>
      </c>
      <c r="N5" s="596">
        <v>65634.577067999999</v>
      </c>
      <c r="O5" s="599">
        <v>0</v>
      </c>
      <c r="P5" s="596">
        <v>473368.31482199999</v>
      </c>
      <c r="Q5" s="599">
        <v>0</v>
      </c>
      <c r="R5" s="598">
        <v>330201.64123799972</v>
      </c>
      <c r="S5" s="600">
        <v>0</v>
      </c>
      <c r="T5" s="601"/>
    </row>
    <row r="6" spans="1:20">
      <c r="A6" s="288">
        <v>22</v>
      </c>
      <c r="B6" s="859">
        <v>44788</v>
      </c>
      <c r="C6" s="869"/>
      <c r="D6" s="602">
        <v>1050652.1078480002</v>
      </c>
      <c r="E6" s="329">
        <v>0</v>
      </c>
      <c r="F6" s="603">
        <v>127833.05343499998</v>
      </c>
      <c r="G6" s="331">
        <v>0</v>
      </c>
      <c r="H6" s="487">
        <v>0.41768100000000002</v>
      </c>
      <c r="I6" s="329">
        <v>0</v>
      </c>
      <c r="J6" s="603">
        <v>19480.567055</v>
      </c>
      <c r="K6" s="331">
        <v>0</v>
      </c>
      <c r="L6" s="487">
        <v>6.641718</v>
      </c>
      <c r="M6" s="331">
        <v>0</v>
      </c>
      <c r="N6" s="738">
        <v>56922.485483000004</v>
      </c>
      <c r="O6" s="604">
        <v>0</v>
      </c>
      <c r="P6" s="603">
        <v>452166.32532699994</v>
      </c>
      <c r="Q6" s="604">
        <v>0</v>
      </c>
      <c r="R6" s="487">
        <v>280484.33759199985</v>
      </c>
      <c r="S6" s="335">
        <v>0</v>
      </c>
      <c r="T6" s="601"/>
    </row>
    <row r="7" spans="1:20">
      <c r="A7" s="288">
        <v>21</v>
      </c>
      <c r="B7" s="859">
        <v>44819</v>
      </c>
      <c r="C7" s="869"/>
      <c r="D7" s="602">
        <v>1118555.379064</v>
      </c>
      <c r="E7" s="329">
        <v>0</v>
      </c>
      <c r="F7" s="603">
        <v>116369.68458499995</v>
      </c>
      <c r="G7" s="331">
        <v>0</v>
      </c>
      <c r="H7" s="487">
        <v>0.32804899999999998</v>
      </c>
      <c r="I7" s="329">
        <v>0</v>
      </c>
      <c r="J7" s="603">
        <v>20049.555167999999</v>
      </c>
      <c r="K7" s="331">
        <v>0</v>
      </c>
      <c r="L7" s="487">
        <v>9.5885059999999989</v>
      </c>
      <c r="M7" s="331">
        <v>0</v>
      </c>
      <c r="N7" s="738">
        <v>34434.386914000002</v>
      </c>
      <c r="O7" s="604">
        <v>0</v>
      </c>
      <c r="P7" s="603">
        <v>609681.66512300004</v>
      </c>
      <c r="Q7" s="604">
        <v>0</v>
      </c>
      <c r="R7" s="487">
        <v>260838.76194099977</v>
      </c>
      <c r="S7" s="335">
        <v>0</v>
      </c>
      <c r="T7" s="601"/>
    </row>
    <row r="8" spans="1:20" ht="11.25" customHeight="1">
      <c r="A8" s="288">
        <v>20</v>
      </c>
      <c r="B8" s="859">
        <v>44849</v>
      </c>
      <c r="C8" s="869"/>
      <c r="D8" s="602">
        <v>933111.9367860005</v>
      </c>
      <c r="E8" s="329">
        <v>0</v>
      </c>
      <c r="F8" s="603">
        <v>97462.22006599998</v>
      </c>
      <c r="G8" s="331">
        <v>0</v>
      </c>
      <c r="H8" s="487">
        <v>3.1637589999999998</v>
      </c>
      <c r="I8" s="329">
        <v>0</v>
      </c>
      <c r="J8" s="603">
        <v>16801.460023</v>
      </c>
      <c r="K8" s="331">
        <v>0</v>
      </c>
      <c r="L8" s="487">
        <v>1.6324000000000002E-2</v>
      </c>
      <c r="M8" s="331">
        <v>0</v>
      </c>
      <c r="N8" s="738">
        <v>10959.804066000001</v>
      </c>
      <c r="O8" s="604">
        <v>0</v>
      </c>
      <c r="P8" s="603">
        <v>413241.52696599998</v>
      </c>
      <c r="Q8" s="604">
        <v>0</v>
      </c>
      <c r="R8" s="487">
        <v>272997.7155200002</v>
      </c>
      <c r="S8" s="335">
        <v>0</v>
      </c>
      <c r="T8" s="601"/>
    </row>
    <row r="9" spans="1:20" ht="11.25" customHeight="1">
      <c r="A9" s="288">
        <v>19</v>
      </c>
      <c r="B9" s="859">
        <v>44880</v>
      </c>
      <c r="C9" s="869"/>
      <c r="D9" s="602">
        <v>896027.3000619997</v>
      </c>
      <c r="E9" s="329">
        <v>0</v>
      </c>
      <c r="F9" s="603">
        <v>201775.83827099984</v>
      </c>
      <c r="G9" s="331">
        <v>0</v>
      </c>
      <c r="H9" s="487">
        <v>31058.271867000003</v>
      </c>
      <c r="I9" s="329">
        <v>0</v>
      </c>
      <c r="J9" s="603">
        <v>31737.171625999999</v>
      </c>
      <c r="K9" s="331">
        <v>0</v>
      </c>
      <c r="L9" s="487">
        <v>0</v>
      </c>
      <c r="M9" s="331">
        <v>0</v>
      </c>
      <c r="N9" s="738">
        <v>11085.113164</v>
      </c>
      <c r="O9" s="604">
        <v>0</v>
      </c>
      <c r="P9" s="603">
        <v>299134.06442399998</v>
      </c>
      <c r="Q9" s="604">
        <v>0</v>
      </c>
      <c r="R9" s="487">
        <v>283818.67826199951</v>
      </c>
      <c r="S9" s="335">
        <v>0</v>
      </c>
      <c r="T9" s="601"/>
    </row>
    <row r="10" spans="1:20" ht="11.25" customHeight="1">
      <c r="A10" s="288">
        <v>18</v>
      </c>
      <c r="B10" s="859">
        <v>44910</v>
      </c>
      <c r="C10" s="869"/>
      <c r="D10" s="602">
        <v>1564951.6632550005</v>
      </c>
      <c r="E10" s="329">
        <v>0</v>
      </c>
      <c r="F10" s="603">
        <v>536238.87291100028</v>
      </c>
      <c r="G10" s="331">
        <v>0</v>
      </c>
      <c r="H10" s="487">
        <v>125272.16646899996</v>
      </c>
      <c r="I10" s="329">
        <v>0</v>
      </c>
      <c r="J10" s="603">
        <v>38005.871206000003</v>
      </c>
      <c r="K10" s="331">
        <v>0</v>
      </c>
      <c r="L10" s="487">
        <v>11.577640000000001</v>
      </c>
      <c r="M10" s="331">
        <v>0</v>
      </c>
      <c r="N10" s="738">
        <v>270026.67553599994</v>
      </c>
      <c r="O10" s="604">
        <v>0</v>
      </c>
      <c r="P10" s="603">
        <v>522011.84101899993</v>
      </c>
      <c r="Q10" s="604">
        <v>0</v>
      </c>
      <c r="R10" s="487">
        <v>380553.06308499986</v>
      </c>
      <c r="S10" s="335">
        <v>0</v>
      </c>
      <c r="T10" s="601"/>
    </row>
    <row r="11" spans="1:20" ht="11.25" customHeight="1">
      <c r="A11" s="288">
        <v>17</v>
      </c>
      <c r="B11" s="859">
        <v>44941</v>
      </c>
      <c r="C11" s="869"/>
      <c r="D11" s="602">
        <v>1355033.5148529997</v>
      </c>
      <c r="E11" s="329">
        <v>0</v>
      </c>
      <c r="F11" s="603">
        <v>412937.08126899978</v>
      </c>
      <c r="G11" s="331">
        <v>0</v>
      </c>
      <c r="H11" s="487">
        <v>163725.01730200002</v>
      </c>
      <c r="I11" s="329">
        <v>0</v>
      </c>
      <c r="J11" s="603">
        <v>34458.797028999994</v>
      </c>
      <c r="K11" s="331">
        <v>0</v>
      </c>
      <c r="L11" s="487">
        <v>0.88510999999999995</v>
      </c>
      <c r="M11" s="331">
        <v>0</v>
      </c>
      <c r="N11" s="738">
        <v>170534.74839599998</v>
      </c>
      <c r="O11" s="604">
        <v>0</v>
      </c>
      <c r="P11" s="603">
        <v>593142.34462700004</v>
      </c>
      <c r="Q11" s="604">
        <v>0</v>
      </c>
      <c r="R11" s="487">
        <v>259772.32593999978</v>
      </c>
      <c r="S11" s="335">
        <v>0</v>
      </c>
      <c r="T11" s="601"/>
    </row>
    <row r="12" spans="1:20" ht="11.25" customHeight="1">
      <c r="A12" s="288">
        <v>16</v>
      </c>
      <c r="B12" s="859">
        <v>44972</v>
      </c>
      <c r="C12" s="869"/>
      <c r="D12" s="602">
        <v>1217505.7536510001</v>
      </c>
      <c r="E12" s="329">
        <v>0</v>
      </c>
      <c r="F12" s="603">
        <v>447622.68053799967</v>
      </c>
      <c r="G12" s="331">
        <v>0</v>
      </c>
      <c r="H12" s="487">
        <v>209726.98690099997</v>
      </c>
      <c r="I12" s="329">
        <v>0</v>
      </c>
      <c r="J12" s="603">
        <v>38034.386780000001</v>
      </c>
      <c r="K12" s="331">
        <v>0</v>
      </c>
      <c r="L12" s="487">
        <v>0</v>
      </c>
      <c r="M12" s="331">
        <v>0</v>
      </c>
      <c r="N12" s="738">
        <v>147796.52760100004</v>
      </c>
      <c r="O12" s="604">
        <v>0</v>
      </c>
      <c r="P12" s="603">
        <v>383594.30636700004</v>
      </c>
      <c r="Q12" s="604">
        <v>0</v>
      </c>
      <c r="R12" s="487">
        <v>314147.06059099984</v>
      </c>
      <c r="S12" s="335">
        <v>0</v>
      </c>
      <c r="T12" s="601"/>
    </row>
    <row r="13" spans="1:20" ht="11.25" customHeight="1">
      <c r="A13" s="288">
        <v>15</v>
      </c>
      <c r="B13" s="859">
        <v>45000</v>
      </c>
      <c r="C13" s="869"/>
      <c r="D13" s="602">
        <v>1259557.2872879992</v>
      </c>
      <c r="E13" s="329">
        <v>0</v>
      </c>
      <c r="F13" s="603">
        <v>457324.97896899993</v>
      </c>
      <c r="G13" s="331">
        <v>0</v>
      </c>
      <c r="H13" s="487">
        <v>252677.345375</v>
      </c>
      <c r="I13" s="329">
        <v>0</v>
      </c>
      <c r="J13" s="603">
        <v>23116.054493000003</v>
      </c>
      <c r="K13" s="331">
        <v>0</v>
      </c>
      <c r="L13" s="487">
        <v>0</v>
      </c>
      <c r="M13" s="331">
        <v>0</v>
      </c>
      <c r="N13" s="738">
        <v>134608.94937799999</v>
      </c>
      <c r="O13" s="604">
        <v>0</v>
      </c>
      <c r="P13" s="603">
        <v>446842.53529299994</v>
      </c>
      <c r="Q13" s="604">
        <v>0</v>
      </c>
      <c r="R13" s="487">
        <v>273413.7568509999</v>
      </c>
      <c r="S13" s="335">
        <v>0</v>
      </c>
      <c r="T13" s="601"/>
    </row>
    <row r="14" spans="1:20" ht="12.75" customHeight="1">
      <c r="A14" s="288">
        <v>14</v>
      </c>
      <c r="B14" s="859">
        <v>45031</v>
      </c>
      <c r="C14" s="869"/>
      <c r="D14" s="602">
        <v>1254591.1323549992</v>
      </c>
      <c r="E14" s="329">
        <v>0</v>
      </c>
      <c r="F14" s="603">
        <v>368216.07621100009</v>
      </c>
      <c r="G14" s="331">
        <v>0</v>
      </c>
      <c r="H14" s="487">
        <v>176399.57748900005</v>
      </c>
      <c r="I14" s="329">
        <v>0</v>
      </c>
      <c r="J14" s="603">
        <v>54226.517216</v>
      </c>
      <c r="K14" s="331">
        <v>0</v>
      </c>
      <c r="L14" s="487">
        <v>0</v>
      </c>
      <c r="M14" s="331">
        <v>0</v>
      </c>
      <c r="N14" s="738">
        <v>80031.559801999989</v>
      </c>
      <c r="O14" s="604">
        <v>0</v>
      </c>
      <c r="P14" s="603">
        <v>548957.86395899998</v>
      </c>
      <c r="Q14" s="604">
        <v>0</v>
      </c>
      <c r="R14" s="487">
        <v>298716.30745700019</v>
      </c>
      <c r="S14" s="335">
        <v>0</v>
      </c>
      <c r="T14" s="601"/>
    </row>
    <row r="15" spans="1:20" ht="12.75" customHeight="1">
      <c r="A15" s="288">
        <v>13</v>
      </c>
      <c r="B15" s="859">
        <v>45061</v>
      </c>
      <c r="C15" s="869"/>
      <c r="D15" s="602">
        <v>1328187.6067039978</v>
      </c>
      <c r="E15" s="329">
        <v>0</v>
      </c>
      <c r="F15" s="603">
        <v>381603.61128999991</v>
      </c>
      <c r="G15" s="331">
        <v>0</v>
      </c>
      <c r="H15" s="487">
        <v>110542.031701</v>
      </c>
      <c r="I15" s="329">
        <v>0</v>
      </c>
      <c r="J15" s="603">
        <v>60241.839517</v>
      </c>
      <c r="K15" s="331">
        <v>0</v>
      </c>
      <c r="L15" s="487">
        <v>0</v>
      </c>
      <c r="M15" s="331">
        <v>0</v>
      </c>
      <c r="N15" s="738">
        <v>143787.69848799997</v>
      </c>
      <c r="O15" s="604">
        <v>0</v>
      </c>
      <c r="P15" s="603">
        <v>481983.22559199994</v>
      </c>
      <c r="Q15" s="604">
        <v>0</v>
      </c>
      <c r="R15" s="487">
        <v>297100.06510000001</v>
      </c>
      <c r="S15" s="335">
        <v>0</v>
      </c>
      <c r="T15" s="601"/>
    </row>
    <row r="16" spans="1:20" ht="12.75" customHeight="1">
      <c r="A16" s="288">
        <v>12</v>
      </c>
      <c r="B16" s="859">
        <v>45092</v>
      </c>
      <c r="C16" s="869"/>
      <c r="D16" s="602">
        <v>1485801.3253910027</v>
      </c>
      <c r="E16" s="329">
        <v>0</v>
      </c>
      <c r="F16" s="603">
        <v>280157.69210600021</v>
      </c>
      <c r="G16" s="331">
        <v>0</v>
      </c>
      <c r="H16" s="487">
        <v>69868.987764999998</v>
      </c>
      <c r="I16" s="329">
        <v>0</v>
      </c>
      <c r="J16" s="603">
        <v>79699.665470000007</v>
      </c>
      <c r="K16" s="331">
        <v>0</v>
      </c>
      <c r="L16" s="487">
        <v>0</v>
      </c>
      <c r="M16" s="331">
        <v>0</v>
      </c>
      <c r="N16" s="738">
        <v>52702.540096000019</v>
      </c>
      <c r="O16" s="604">
        <v>0</v>
      </c>
      <c r="P16" s="603">
        <v>462911.39891200012</v>
      </c>
      <c r="Q16" s="604">
        <v>0</v>
      </c>
      <c r="R16" s="487">
        <v>350316.36239000002</v>
      </c>
      <c r="S16" s="335">
        <v>0</v>
      </c>
      <c r="T16" s="601"/>
    </row>
    <row r="17" spans="1:19" ht="12.75" customHeight="1">
      <c r="A17" s="288">
        <v>11</v>
      </c>
      <c r="B17" s="859">
        <v>45122</v>
      </c>
      <c r="C17" s="869"/>
      <c r="D17" s="602">
        <v>1239927.1909119987</v>
      </c>
      <c r="E17" s="329">
        <v>0</v>
      </c>
      <c r="F17" s="603">
        <v>250652.99207900002</v>
      </c>
      <c r="G17" s="331">
        <v>0</v>
      </c>
      <c r="H17" s="487">
        <v>115744.861972</v>
      </c>
      <c r="I17" s="329">
        <v>0</v>
      </c>
      <c r="J17" s="603">
        <v>34941.392627000001</v>
      </c>
      <c r="K17" s="331">
        <v>0</v>
      </c>
      <c r="L17" s="487">
        <v>1233.4395070000003</v>
      </c>
      <c r="M17" s="331">
        <v>0</v>
      </c>
      <c r="N17" s="738">
        <v>27616.545452000006</v>
      </c>
      <c r="O17" s="604">
        <v>0</v>
      </c>
      <c r="P17" s="603">
        <v>513806.29703799996</v>
      </c>
      <c r="Q17" s="604">
        <v>0</v>
      </c>
      <c r="R17" s="487">
        <v>347720.24437299988</v>
      </c>
      <c r="S17" s="335">
        <v>0</v>
      </c>
    </row>
    <row r="18" spans="1:19" ht="12.75" customHeight="1">
      <c r="A18" s="288">
        <v>10</v>
      </c>
      <c r="B18" s="859">
        <v>45153</v>
      </c>
      <c r="C18" s="869"/>
      <c r="D18" s="602">
        <v>1149927.2603339993</v>
      </c>
      <c r="E18" s="329">
        <v>0</v>
      </c>
      <c r="F18" s="603">
        <v>169574.17321299977</v>
      </c>
      <c r="G18" s="331">
        <v>0</v>
      </c>
      <c r="H18" s="487">
        <v>73511.333161999981</v>
      </c>
      <c r="I18" s="329">
        <v>0</v>
      </c>
      <c r="J18" s="603">
        <v>25122.236700999998</v>
      </c>
      <c r="K18" s="331">
        <v>0</v>
      </c>
      <c r="L18" s="487">
        <v>0</v>
      </c>
      <c r="M18" s="331">
        <v>0</v>
      </c>
      <c r="N18" s="738">
        <v>7933.6590850000002</v>
      </c>
      <c r="O18" s="604">
        <v>0</v>
      </c>
      <c r="P18" s="603">
        <v>561381.6076189999</v>
      </c>
      <c r="Q18" s="604">
        <v>0</v>
      </c>
      <c r="R18" s="487">
        <v>287468.30096400029</v>
      </c>
      <c r="S18" s="335">
        <v>0</v>
      </c>
    </row>
    <row r="19" spans="1:19" ht="12.75" customHeight="1">
      <c r="A19" s="288">
        <v>9</v>
      </c>
      <c r="B19" s="859">
        <v>45184</v>
      </c>
      <c r="C19" s="869"/>
      <c r="D19" s="602">
        <v>1249304.3845890001</v>
      </c>
      <c r="E19" s="329">
        <v>0</v>
      </c>
      <c r="F19" s="603">
        <v>129004.81900600002</v>
      </c>
      <c r="G19" s="331">
        <v>0</v>
      </c>
      <c r="H19" s="487">
        <v>3864.791663</v>
      </c>
      <c r="I19" s="329">
        <v>0</v>
      </c>
      <c r="J19" s="603">
        <v>19333.901617000003</v>
      </c>
      <c r="K19" s="331">
        <v>0</v>
      </c>
      <c r="L19" s="487">
        <v>26.556260000000002</v>
      </c>
      <c r="M19" s="331">
        <v>0</v>
      </c>
      <c r="N19" s="738">
        <v>4010.4265939999996</v>
      </c>
      <c r="O19" s="604">
        <v>0</v>
      </c>
      <c r="P19" s="603">
        <v>434259.64439800003</v>
      </c>
      <c r="Q19" s="604">
        <v>0</v>
      </c>
      <c r="R19" s="487">
        <v>280320.11820700002</v>
      </c>
      <c r="S19" s="335">
        <v>0</v>
      </c>
    </row>
    <row r="20" spans="1:19" ht="12.75" customHeight="1">
      <c r="A20" s="288">
        <v>8</v>
      </c>
      <c r="B20" s="859">
        <v>45214</v>
      </c>
      <c r="C20" s="869"/>
      <c r="D20" s="602">
        <v>962238.18282300071</v>
      </c>
      <c r="E20" s="329">
        <v>0</v>
      </c>
      <c r="F20" s="603">
        <v>121408.13091600004</v>
      </c>
      <c r="G20" s="331">
        <v>0</v>
      </c>
      <c r="H20" s="487">
        <v>1.0998779999999999</v>
      </c>
      <c r="I20" s="329">
        <v>0</v>
      </c>
      <c r="J20" s="603">
        <v>5861.4292350000005</v>
      </c>
      <c r="K20" s="331">
        <v>0</v>
      </c>
      <c r="L20" s="487">
        <v>1.714202</v>
      </c>
      <c r="M20" s="331">
        <v>0</v>
      </c>
      <c r="N20" s="738">
        <v>5144.9377470000009</v>
      </c>
      <c r="O20" s="604">
        <v>0</v>
      </c>
      <c r="P20" s="603">
        <v>477548.73814200005</v>
      </c>
      <c r="Q20" s="604">
        <v>0</v>
      </c>
      <c r="R20" s="487">
        <v>260247.17940300002</v>
      </c>
      <c r="S20" s="335">
        <v>0</v>
      </c>
    </row>
    <row r="21" spans="1:19" ht="12.75" customHeight="1">
      <c r="A21" s="288">
        <v>7</v>
      </c>
      <c r="B21" s="859">
        <v>45245</v>
      </c>
      <c r="C21" s="869"/>
      <c r="D21" s="602">
        <v>860858.90943800169</v>
      </c>
      <c r="E21" s="329">
        <v>0</v>
      </c>
      <c r="F21" s="603">
        <v>281758.97577500012</v>
      </c>
      <c r="G21" s="331">
        <v>0</v>
      </c>
      <c r="H21" s="487">
        <v>1.113129</v>
      </c>
      <c r="I21" s="329">
        <v>0</v>
      </c>
      <c r="J21" s="603">
        <v>24924.688696000001</v>
      </c>
      <c r="K21" s="331">
        <v>0</v>
      </c>
      <c r="L21" s="487">
        <v>80.518197999999998</v>
      </c>
      <c r="M21" s="331">
        <v>0</v>
      </c>
      <c r="N21" s="738">
        <v>109597.13135800001</v>
      </c>
      <c r="O21" s="604">
        <v>0</v>
      </c>
      <c r="P21" s="603">
        <v>152625.305215</v>
      </c>
      <c r="Q21" s="604">
        <v>0</v>
      </c>
      <c r="R21" s="487">
        <v>289515.70709200029</v>
      </c>
      <c r="S21" s="335">
        <v>0</v>
      </c>
    </row>
    <row r="22" spans="1:19" ht="12.75" customHeight="1">
      <c r="A22" s="288">
        <v>6</v>
      </c>
      <c r="B22" s="859">
        <v>45275</v>
      </c>
      <c r="C22" s="869"/>
      <c r="D22" s="602">
        <v>1420461.3998319993</v>
      </c>
      <c r="E22" s="329">
        <v>0</v>
      </c>
      <c r="F22" s="603">
        <v>399651.91409400001</v>
      </c>
      <c r="G22" s="331">
        <v>0</v>
      </c>
      <c r="H22" s="487">
        <v>30909.195214000003</v>
      </c>
      <c r="I22" s="329">
        <v>0</v>
      </c>
      <c r="J22" s="603">
        <v>29560.508667999999</v>
      </c>
      <c r="K22" s="331">
        <v>0</v>
      </c>
      <c r="L22" s="487">
        <v>0.79753200000000002</v>
      </c>
      <c r="M22" s="331">
        <v>0</v>
      </c>
      <c r="N22" s="738">
        <v>232863.43421200002</v>
      </c>
      <c r="O22" s="604">
        <v>0</v>
      </c>
      <c r="P22" s="603">
        <v>535446.2755799999</v>
      </c>
      <c r="Q22" s="604">
        <v>0</v>
      </c>
      <c r="R22" s="487">
        <v>325429.43077900005</v>
      </c>
      <c r="S22" s="335">
        <v>0</v>
      </c>
    </row>
    <row r="23" spans="1:19" ht="12.75" customHeight="1">
      <c r="A23" s="288">
        <v>5</v>
      </c>
      <c r="B23" s="859">
        <v>45306</v>
      </c>
      <c r="C23" s="869"/>
      <c r="D23" s="602">
        <v>976655.51500999997</v>
      </c>
      <c r="E23" s="329">
        <v>0</v>
      </c>
      <c r="F23" s="603">
        <v>305181.40232799988</v>
      </c>
      <c r="G23" s="331">
        <v>0</v>
      </c>
      <c r="H23" s="487">
        <v>80363.86701799999</v>
      </c>
      <c r="I23" s="329">
        <v>0</v>
      </c>
      <c r="J23" s="603">
        <v>19578.108832999998</v>
      </c>
      <c r="K23" s="331">
        <v>0</v>
      </c>
      <c r="L23" s="487">
        <v>0</v>
      </c>
      <c r="M23" s="331">
        <v>0</v>
      </c>
      <c r="N23" s="738">
        <v>165593.07281400007</v>
      </c>
      <c r="O23" s="604">
        <v>0</v>
      </c>
      <c r="P23" s="603">
        <v>298465.14011799998</v>
      </c>
      <c r="Q23" s="604">
        <v>0</v>
      </c>
      <c r="R23" s="487">
        <v>256447.588212</v>
      </c>
      <c r="S23" s="335">
        <v>0</v>
      </c>
    </row>
    <row r="24" spans="1:19" ht="12.75" customHeight="1">
      <c r="A24" s="288">
        <v>4</v>
      </c>
      <c r="B24" s="859">
        <v>45337</v>
      </c>
      <c r="C24" s="869"/>
      <c r="D24" s="602">
        <v>984400.31977899931</v>
      </c>
      <c r="E24" s="329">
        <v>0</v>
      </c>
      <c r="F24" s="603">
        <v>343439.13785200007</v>
      </c>
      <c r="G24" s="331">
        <v>0</v>
      </c>
      <c r="H24" s="487">
        <v>100231.31885900004</v>
      </c>
      <c r="I24" s="329">
        <v>0</v>
      </c>
      <c r="J24" s="603">
        <v>25864.123561</v>
      </c>
      <c r="K24" s="331">
        <v>0</v>
      </c>
      <c r="L24" s="487">
        <v>0</v>
      </c>
      <c r="M24" s="331">
        <v>0</v>
      </c>
      <c r="N24" s="738">
        <v>166827.10018700006</v>
      </c>
      <c r="O24" s="604">
        <v>0</v>
      </c>
      <c r="P24" s="603">
        <v>209304.51921299996</v>
      </c>
      <c r="Q24" s="604">
        <v>0</v>
      </c>
      <c r="R24" s="487">
        <v>292462.84660400019</v>
      </c>
      <c r="S24" s="335">
        <v>0</v>
      </c>
    </row>
    <row r="25" spans="1:19" ht="12.75" customHeight="1">
      <c r="A25" s="288">
        <v>3</v>
      </c>
      <c r="B25" s="859">
        <v>45366</v>
      </c>
      <c r="C25" s="869"/>
      <c r="D25" s="602">
        <v>893852.66328300012</v>
      </c>
      <c r="E25" s="329">
        <v>0</v>
      </c>
      <c r="F25" s="603">
        <v>247197.31499799975</v>
      </c>
      <c r="G25" s="331">
        <v>0</v>
      </c>
      <c r="H25" s="487">
        <v>70743.241191000008</v>
      </c>
      <c r="I25" s="329">
        <v>0</v>
      </c>
      <c r="J25" s="603">
        <v>17343.886032000002</v>
      </c>
      <c r="K25" s="331">
        <v>0</v>
      </c>
      <c r="L25" s="487">
        <v>0.58374700000000002</v>
      </c>
      <c r="M25" s="331">
        <v>0</v>
      </c>
      <c r="N25" s="738">
        <v>109073.28390899999</v>
      </c>
      <c r="O25" s="604">
        <v>0</v>
      </c>
      <c r="P25" s="603">
        <v>285504.90788499999</v>
      </c>
      <c r="Q25" s="604">
        <v>0</v>
      </c>
      <c r="R25" s="487">
        <v>267462.29383299995</v>
      </c>
      <c r="S25" s="335">
        <v>0</v>
      </c>
    </row>
    <row r="26" spans="1:19" ht="12.75" customHeight="1">
      <c r="A26" s="288">
        <v>2</v>
      </c>
      <c r="B26" s="859">
        <v>45397</v>
      </c>
      <c r="C26" s="869"/>
      <c r="D26" s="602">
        <v>902204.28894599888</v>
      </c>
      <c r="E26" s="329">
        <v>0</v>
      </c>
      <c r="F26" s="603">
        <v>240752.57549699993</v>
      </c>
      <c r="G26" s="331">
        <v>0</v>
      </c>
      <c r="H26" s="487">
        <v>90021.383878999972</v>
      </c>
      <c r="I26" s="329">
        <v>0</v>
      </c>
      <c r="J26" s="603">
        <v>28565.999989</v>
      </c>
      <c r="K26" s="331">
        <v>0</v>
      </c>
      <c r="L26" s="487">
        <v>3.4880000000000002E-3</v>
      </c>
      <c r="M26" s="331">
        <v>0</v>
      </c>
      <c r="N26" s="738">
        <v>60078.318915000003</v>
      </c>
      <c r="O26" s="604">
        <v>0</v>
      </c>
      <c r="P26" s="603">
        <v>331525.20643400005</v>
      </c>
      <c r="Q26" s="604">
        <v>0</v>
      </c>
      <c r="R26" s="487">
        <v>265411.5362630001</v>
      </c>
      <c r="S26" s="335">
        <v>0</v>
      </c>
    </row>
    <row r="27" spans="1:19" ht="12.75" customHeight="1">
      <c r="A27" s="288">
        <v>1</v>
      </c>
      <c r="B27" s="859">
        <v>45427</v>
      </c>
      <c r="C27" s="869"/>
      <c r="D27" s="602">
        <v>979951.21971900167</v>
      </c>
      <c r="E27" s="329">
        <v>0</v>
      </c>
      <c r="F27" s="603">
        <v>276459.72226899979</v>
      </c>
      <c r="G27" s="331">
        <v>0</v>
      </c>
      <c r="H27" s="487">
        <v>119002.38250900005</v>
      </c>
      <c r="I27" s="329">
        <v>0</v>
      </c>
      <c r="J27" s="603">
        <v>50255.600686999998</v>
      </c>
      <c r="K27" s="331">
        <v>0</v>
      </c>
      <c r="L27" s="487">
        <v>5445.1190790000001</v>
      </c>
      <c r="M27" s="331">
        <v>0</v>
      </c>
      <c r="N27" s="738">
        <v>38407.230462</v>
      </c>
      <c r="O27" s="604">
        <v>0</v>
      </c>
      <c r="P27" s="603">
        <v>293515.85677700001</v>
      </c>
      <c r="Q27" s="604">
        <v>0</v>
      </c>
      <c r="R27" s="487">
        <v>291013.14612700033</v>
      </c>
      <c r="S27" s="335">
        <v>0</v>
      </c>
    </row>
    <row r="28" spans="1:19" ht="12.75" customHeight="1">
      <c r="A28" s="288">
        <v>0</v>
      </c>
      <c r="B28" s="859">
        <v>45458</v>
      </c>
      <c r="C28" s="869"/>
      <c r="D28" s="602">
        <v>887484.3968280002</v>
      </c>
      <c r="E28" s="329">
        <v>0</v>
      </c>
      <c r="F28" s="603">
        <v>224496.37636400003</v>
      </c>
      <c r="G28" s="331">
        <v>0</v>
      </c>
      <c r="H28" s="487">
        <v>112785.12306599999</v>
      </c>
      <c r="I28" s="329">
        <v>0</v>
      </c>
      <c r="J28" s="603">
        <v>45532.106426000006</v>
      </c>
      <c r="K28" s="331">
        <v>0</v>
      </c>
      <c r="L28" s="487">
        <v>3027.7260000000001</v>
      </c>
      <c r="M28" s="331">
        <v>0</v>
      </c>
      <c r="N28" s="738">
        <v>18108.283676999999</v>
      </c>
      <c r="O28" s="604">
        <v>0</v>
      </c>
      <c r="P28" s="603">
        <v>280283.44702399999</v>
      </c>
      <c r="Q28" s="604">
        <v>0</v>
      </c>
      <c r="R28" s="487">
        <v>239632.41496700022</v>
      </c>
      <c r="S28" s="335">
        <v>0</v>
      </c>
    </row>
    <row r="29" spans="1:19" ht="12.75" customHeight="1">
      <c r="B29" s="382"/>
      <c r="C29" s="408"/>
      <c r="D29" s="400"/>
      <c r="E29" s="404"/>
      <c r="F29" s="402"/>
      <c r="G29" s="465"/>
      <c r="H29" s="404"/>
      <c r="I29" s="404"/>
      <c r="J29" s="402"/>
      <c r="K29" s="410"/>
      <c r="L29" s="408"/>
      <c r="M29" s="408"/>
      <c r="N29" s="739"/>
      <c r="O29" s="412"/>
      <c r="P29" s="303"/>
      <c r="Q29" s="412"/>
      <c r="S29" s="452"/>
    </row>
    <row r="30" spans="1:19" ht="12.75" customHeight="1">
      <c r="A30" s="288">
        <v>2023</v>
      </c>
      <c r="B30" s="861" t="s">
        <v>492</v>
      </c>
      <c r="C30" s="865"/>
      <c r="D30" s="605">
        <v>5624548.4035650007</v>
      </c>
      <c r="E30" s="468"/>
      <c r="F30" s="606">
        <v>1637526.5293079996</v>
      </c>
      <c r="G30" s="467"/>
      <c r="H30" s="468">
        <v>573147.31652200001</v>
      </c>
      <c r="I30" s="468"/>
      <c r="J30" s="606">
        <v>187139.82552800002</v>
      </c>
      <c r="K30" s="470"/>
      <c r="L30" s="468">
        <v>8473.4323139999997</v>
      </c>
      <c r="M30" s="468"/>
      <c r="N30" s="740">
        <v>558087.28996400011</v>
      </c>
      <c r="O30" s="412"/>
      <c r="P30" s="606">
        <v>1698599.077451</v>
      </c>
      <c r="Q30" s="412"/>
      <c r="R30" s="468">
        <v>1612429.8260060011</v>
      </c>
      <c r="S30" s="452"/>
    </row>
    <row r="31" spans="1:19" ht="12.75" customHeight="1">
      <c r="A31" s="288">
        <v>2022</v>
      </c>
      <c r="B31" s="861" t="s">
        <v>493</v>
      </c>
      <c r="C31" s="865"/>
      <c r="D31" s="605">
        <v>7900676.6202419987</v>
      </c>
      <c r="E31" s="468"/>
      <c r="F31" s="606">
        <v>2347862.1203829995</v>
      </c>
      <c r="G31" s="467"/>
      <c r="H31" s="468">
        <v>982939.9465330001</v>
      </c>
      <c r="I31" s="468"/>
      <c r="J31" s="606">
        <v>289777.26050500001</v>
      </c>
      <c r="K31" s="471"/>
      <c r="L31" s="468">
        <v>0.88510999999999995</v>
      </c>
      <c r="M31" s="468"/>
      <c r="N31" s="740">
        <v>729462.02376100002</v>
      </c>
      <c r="O31" s="412"/>
      <c r="P31" s="606">
        <v>2917431.6747499998</v>
      </c>
      <c r="Q31" s="412"/>
      <c r="R31" s="468">
        <v>1793465.8783289995</v>
      </c>
      <c r="S31" s="452"/>
    </row>
    <row r="32" spans="1:19" ht="13.5" customHeight="1" thickBot="1">
      <c r="B32" s="607" t="s">
        <v>5</v>
      </c>
      <c r="C32" s="722" t="s">
        <v>494</v>
      </c>
      <c r="D32" s="608">
        <v>-0.28809282116995183</v>
      </c>
      <c r="E32" s="362"/>
      <c r="F32" s="609">
        <v>-0.30254570100527245</v>
      </c>
      <c r="G32" s="364"/>
      <c r="H32" s="610">
        <v>-0.41690505249726584</v>
      </c>
      <c r="I32" s="362"/>
      <c r="J32" s="609">
        <v>-0.35419423455840493</v>
      </c>
      <c r="K32" s="364"/>
      <c r="L32" s="611">
        <v>9572.3098869067126</v>
      </c>
      <c r="M32" s="611"/>
      <c r="N32" s="635">
        <v>-0.23493304409928939</v>
      </c>
      <c r="O32" s="434"/>
      <c r="P32" s="609">
        <v>-0.41777588412707001</v>
      </c>
      <c r="Q32" s="434"/>
      <c r="R32" s="610">
        <v>-0.10094201094680011</v>
      </c>
      <c r="S32" s="314"/>
    </row>
    <row r="33" spans="2:16" ht="12.75" customHeight="1">
      <c r="B33" s="315" t="s">
        <v>413</v>
      </c>
      <c r="L33" s="316"/>
      <c r="M33" s="316"/>
      <c r="N33" s="316"/>
      <c r="P33" s="316" t="s">
        <v>288</v>
      </c>
    </row>
    <row r="34" spans="2:16" ht="12.75" customHeight="1">
      <c r="B34" s="317"/>
      <c r="C34" s="612"/>
    </row>
  </sheetData>
  <mergeCells count="37">
    <mergeCell ref="B16:C16"/>
    <mergeCell ref="B17:C17"/>
    <mergeCell ref="B27:C27"/>
    <mergeCell ref="B25:C25"/>
    <mergeCell ref="B18:C18"/>
    <mergeCell ref="B19:C19"/>
    <mergeCell ref="B20:C20"/>
    <mergeCell ref="B21:C21"/>
    <mergeCell ref="B22:C22"/>
    <mergeCell ref="B23:C23"/>
    <mergeCell ref="D3:S3"/>
    <mergeCell ref="B1:S2"/>
    <mergeCell ref="R4:S4"/>
    <mergeCell ref="H4:I4"/>
    <mergeCell ref="P4:Q4"/>
    <mergeCell ref="F4:G4"/>
    <mergeCell ref="B3:C4"/>
    <mergeCell ref="L4:M4"/>
    <mergeCell ref="N4:O4"/>
    <mergeCell ref="D4:E4"/>
    <mergeCell ref="J4:K4"/>
    <mergeCell ref="B31:C31"/>
    <mergeCell ref="B13:C13"/>
    <mergeCell ref="B5:C5"/>
    <mergeCell ref="B6:C6"/>
    <mergeCell ref="B7:C7"/>
    <mergeCell ref="B8:C8"/>
    <mergeCell ref="B9:C9"/>
    <mergeCell ref="B10:C10"/>
    <mergeCell ref="B11:C11"/>
    <mergeCell ref="B12:C12"/>
    <mergeCell ref="B26:C26"/>
    <mergeCell ref="B28:C28"/>
    <mergeCell ref="B30:C30"/>
    <mergeCell ref="B24:C24"/>
    <mergeCell ref="B14:C14"/>
    <mergeCell ref="B15:C15"/>
  </mergeCells>
  <conditionalFormatting sqref="H32 J32 L32:M32 P32 D32 F32 R32">
    <cfRule type="cellIs" dxfId="5" priority="9" operator="lessThan">
      <formula>0</formula>
    </cfRule>
  </conditionalFormatting>
  <conditionalFormatting sqref="N32">
    <cfRule type="cellIs" dxfId="4" priority="1" operator="lessThan">
      <formula>0</formula>
    </cfRule>
  </conditionalFormatting>
  <printOptions horizontalCentered="1" verticalCentered="1"/>
  <pageMargins left="0" right="0" top="0.78740157480314965" bottom="0.39370078740157483" header="0" footer="0"/>
  <pageSetup paperSize="9" scale="85" firstPageNumber="36" orientation="portrait" useFirstPageNumber="1" r:id="rId1"/>
  <headerFooter>
    <oddHeader>&amp;L&amp;G&amp;R&amp;G</oddHeader>
    <oddFooter>&amp;C&amp;"Arial Black,Normal"&amp;12&amp;K03+000&amp;P&amp;R&amp;"Arial Black,Gras"&amp;14&amp;K03+000Janvier 2024 | N°53&amp;G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>
    <tabColor rgb="FF00B0F0"/>
  </sheetPr>
  <dimension ref="A1:R36"/>
  <sheetViews>
    <sheetView showZeros="0" topLeftCell="A3" zoomScale="70" zoomScaleNormal="70" zoomScaleSheetLayoutView="80" workbookViewId="0">
      <selection activeCell="B32" sqref="B32:C32"/>
    </sheetView>
  </sheetViews>
  <sheetFormatPr baseColWidth="10" defaultColWidth="9.7109375" defaultRowHeight="12.75" customHeight="1"/>
  <cols>
    <col min="1" max="1" width="1.28515625" style="288" customWidth="1"/>
    <col min="2" max="2" width="9.140625" style="33" customWidth="1"/>
    <col min="3" max="3" width="13.42578125" style="33" customWidth="1"/>
    <col min="4" max="4" width="10.85546875" style="33" bestFit="1" customWidth="1"/>
    <col min="5" max="5" width="2.5703125" style="33" customWidth="1"/>
    <col min="6" max="6" width="9.5703125" style="33" customWidth="1"/>
    <col min="7" max="7" width="2.28515625" style="33" customWidth="1"/>
    <col min="8" max="8" width="8.42578125" style="33" customWidth="1"/>
    <col min="9" max="9" width="2.28515625" style="33" customWidth="1"/>
    <col min="10" max="10" width="8.7109375" style="33" customWidth="1"/>
    <col min="11" max="11" width="2.28515625" style="33" customWidth="1"/>
    <col min="12" max="12" width="9.42578125" style="33" customWidth="1"/>
    <col min="13" max="13" width="2.28515625" style="33" customWidth="1"/>
    <col min="14" max="14" width="9.85546875" style="33" bestFit="1" customWidth="1"/>
    <col min="15" max="15" width="2.7109375" style="33" customWidth="1"/>
    <col min="16" max="16" width="9.7109375" style="33" customWidth="1"/>
    <col min="17" max="17" width="1.7109375" style="33" customWidth="1"/>
    <col min="18" max="16384" width="9.7109375" style="33"/>
  </cols>
  <sheetData>
    <row r="1" spans="1:18" ht="27.75" customHeight="1">
      <c r="B1" s="975" t="s">
        <v>432</v>
      </c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</row>
    <row r="2" spans="1:18" ht="12.75" customHeight="1" thickBot="1"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6"/>
      <c r="P2" s="976"/>
      <c r="Q2" s="976"/>
    </row>
    <row r="3" spans="1:18" ht="12.75" customHeight="1" thickBot="1">
      <c r="B3" s="846" t="s">
        <v>6</v>
      </c>
      <c r="C3" s="866"/>
      <c r="D3" s="972" t="s">
        <v>136</v>
      </c>
      <c r="E3" s="973"/>
      <c r="F3" s="973"/>
      <c r="G3" s="973"/>
      <c r="H3" s="973"/>
      <c r="I3" s="973"/>
      <c r="J3" s="973"/>
      <c r="K3" s="973"/>
      <c r="L3" s="973"/>
      <c r="M3" s="973"/>
      <c r="N3" s="973"/>
      <c r="O3" s="973"/>
      <c r="P3" s="973"/>
      <c r="Q3" s="974"/>
    </row>
    <row r="4" spans="1:18" ht="42.75" customHeight="1" thickBot="1">
      <c r="B4" s="853"/>
      <c r="C4" s="882"/>
      <c r="D4" s="978" t="s">
        <v>94</v>
      </c>
      <c r="E4" s="837"/>
      <c r="F4" s="835" t="s">
        <v>95</v>
      </c>
      <c r="G4" s="836"/>
      <c r="H4" s="837" t="s">
        <v>126</v>
      </c>
      <c r="I4" s="837"/>
      <c r="J4" s="835" t="s">
        <v>141</v>
      </c>
      <c r="K4" s="836"/>
      <c r="L4" s="837" t="s">
        <v>54</v>
      </c>
      <c r="M4" s="837"/>
      <c r="N4" s="835" t="s">
        <v>142</v>
      </c>
      <c r="O4" s="836"/>
      <c r="P4" s="837" t="s">
        <v>104</v>
      </c>
      <c r="Q4" s="977"/>
    </row>
    <row r="5" spans="1:18" ht="14.1" customHeight="1">
      <c r="A5" s="288">
        <v>23</v>
      </c>
      <c r="B5" s="859">
        <v>44757</v>
      </c>
      <c r="C5" s="869"/>
      <c r="D5" s="602">
        <v>1804628.0644170044</v>
      </c>
      <c r="E5" s="487">
        <v>0</v>
      </c>
      <c r="F5" s="603">
        <v>286908.97018899978</v>
      </c>
      <c r="G5" s="613">
        <v>0</v>
      </c>
      <c r="H5" s="487">
        <v>123796.74703699999</v>
      </c>
      <c r="I5" s="487">
        <v>0</v>
      </c>
      <c r="J5" s="603">
        <v>7771.6976270000014</v>
      </c>
      <c r="K5" s="613">
        <v>0</v>
      </c>
      <c r="L5" s="487">
        <v>456930.24081499997</v>
      </c>
      <c r="M5" s="487">
        <v>0</v>
      </c>
      <c r="N5" s="603">
        <v>251389.96017200002</v>
      </c>
      <c r="O5" s="613">
        <v>0</v>
      </c>
      <c r="P5" s="487">
        <v>17186.707718000001</v>
      </c>
      <c r="Q5" s="614">
        <v>0</v>
      </c>
      <c r="R5" s="601"/>
    </row>
    <row r="6" spans="1:18" ht="14.1" customHeight="1">
      <c r="A6" s="288">
        <v>22</v>
      </c>
      <c r="B6" s="859">
        <v>44788</v>
      </c>
      <c r="C6" s="869"/>
      <c r="D6" s="602">
        <v>1926870.4191969947</v>
      </c>
      <c r="E6" s="487">
        <v>0</v>
      </c>
      <c r="F6" s="603">
        <v>256923.33634100037</v>
      </c>
      <c r="G6" s="613">
        <v>0</v>
      </c>
      <c r="H6" s="487">
        <v>126614.81335099999</v>
      </c>
      <c r="I6" s="487">
        <v>0</v>
      </c>
      <c r="J6" s="603">
        <v>21290.639229000004</v>
      </c>
      <c r="K6" s="613">
        <v>0</v>
      </c>
      <c r="L6" s="487">
        <v>385928.753608</v>
      </c>
      <c r="M6" s="487">
        <v>0</v>
      </c>
      <c r="N6" s="603">
        <v>354446.22827199852</v>
      </c>
      <c r="O6" s="613">
        <v>0</v>
      </c>
      <c r="P6" s="487">
        <v>38228.155187999997</v>
      </c>
      <c r="Q6" s="614">
        <v>0</v>
      </c>
      <c r="R6" s="601"/>
    </row>
    <row r="7" spans="1:18" ht="14.1" customHeight="1">
      <c r="A7" s="288">
        <v>21</v>
      </c>
      <c r="B7" s="859">
        <v>44819</v>
      </c>
      <c r="C7" s="869"/>
      <c r="D7" s="602">
        <v>2496637.7192300092</v>
      </c>
      <c r="E7" s="487">
        <v>0</v>
      </c>
      <c r="F7" s="603">
        <v>211102.3302860001</v>
      </c>
      <c r="G7" s="613">
        <v>0</v>
      </c>
      <c r="H7" s="487">
        <v>63915.928460999989</v>
      </c>
      <c r="I7" s="487">
        <v>0</v>
      </c>
      <c r="J7" s="603">
        <v>24797.576417</v>
      </c>
      <c r="K7" s="613">
        <v>0</v>
      </c>
      <c r="L7" s="487">
        <v>691505.84763299988</v>
      </c>
      <c r="M7" s="487">
        <v>0</v>
      </c>
      <c r="N7" s="603">
        <v>419869.72350200039</v>
      </c>
      <c r="O7" s="613">
        <v>0</v>
      </c>
      <c r="P7" s="487">
        <v>55658.165762999997</v>
      </c>
      <c r="Q7" s="614">
        <v>0</v>
      </c>
      <c r="R7" s="601"/>
    </row>
    <row r="8" spans="1:18" ht="14.1" customHeight="1">
      <c r="A8" s="288">
        <v>20</v>
      </c>
      <c r="B8" s="859">
        <v>44849</v>
      </c>
      <c r="C8" s="869"/>
      <c r="D8" s="602">
        <v>1885629.7674149976</v>
      </c>
      <c r="E8" s="487">
        <v>0</v>
      </c>
      <c r="F8" s="603">
        <v>291153.63338599983</v>
      </c>
      <c r="G8" s="613">
        <v>0</v>
      </c>
      <c r="H8" s="487">
        <v>127277.61621000001</v>
      </c>
      <c r="I8" s="487">
        <v>0</v>
      </c>
      <c r="J8" s="603">
        <v>34722.981511999998</v>
      </c>
      <c r="K8" s="613">
        <v>0</v>
      </c>
      <c r="L8" s="487">
        <v>326419.560765</v>
      </c>
      <c r="M8" s="487">
        <v>0</v>
      </c>
      <c r="N8" s="603">
        <v>367428.86803099769</v>
      </c>
      <c r="O8" s="613">
        <v>0</v>
      </c>
      <c r="P8" s="487">
        <v>43310.408381999994</v>
      </c>
      <c r="Q8" s="614">
        <v>0</v>
      </c>
      <c r="R8" s="601"/>
    </row>
    <row r="9" spans="1:18" ht="14.1" customHeight="1">
      <c r="A9" s="288">
        <v>19</v>
      </c>
      <c r="B9" s="859">
        <v>44880</v>
      </c>
      <c r="C9" s="869"/>
      <c r="D9" s="602">
        <v>1875978.4402329971</v>
      </c>
      <c r="E9" s="487">
        <v>0</v>
      </c>
      <c r="F9" s="603">
        <v>311105.44968399982</v>
      </c>
      <c r="G9" s="613">
        <v>0</v>
      </c>
      <c r="H9" s="487">
        <v>151022.97362500001</v>
      </c>
      <c r="I9" s="487">
        <v>0</v>
      </c>
      <c r="J9" s="603">
        <v>38269.970795999987</v>
      </c>
      <c r="K9" s="613">
        <v>0</v>
      </c>
      <c r="L9" s="487">
        <v>353538.62622000003</v>
      </c>
      <c r="M9" s="487">
        <v>0</v>
      </c>
      <c r="N9" s="603">
        <v>330178.645563</v>
      </c>
      <c r="O9" s="613">
        <v>0</v>
      </c>
      <c r="P9" s="487">
        <v>16229.809313000002</v>
      </c>
      <c r="Q9" s="614">
        <v>0</v>
      </c>
      <c r="R9" s="601"/>
    </row>
    <row r="10" spans="1:18" ht="14.1" customHeight="1">
      <c r="A10" s="288">
        <v>18</v>
      </c>
      <c r="B10" s="859">
        <v>44910</v>
      </c>
      <c r="C10" s="869"/>
      <c r="D10" s="602">
        <v>2175406.8043639991</v>
      </c>
      <c r="E10" s="487">
        <v>0</v>
      </c>
      <c r="F10" s="603">
        <v>385431.78650800069</v>
      </c>
      <c r="G10" s="613">
        <v>0</v>
      </c>
      <c r="H10" s="487">
        <v>110644.42552200001</v>
      </c>
      <c r="I10" s="487">
        <v>0</v>
      </c>
      <c r="J10" s="603">
        <v>34085.529071999998</v>
      </c>
      <c r="K10" s="613">
        <v>0</v>
      </c>
      <c r="L10" s="487">
        <v>392738.95996900002</v>
      </c>
      <c r="M10" s="487">
        <v>0</v>
      </c>
      <c r="N10" s="603">
        <v>409469.86392799893</v>
      </c>
      <c r="O10" s="613">
        <v>0</v>
      </c>
      <c r="P10" s="487">
        <v>14561.057793</v>
      </c>
      <c r="Q10" s="614">
        <v>0</v>
      </c>
      <c r="R10" s="601"/>
    </row>
    <row r="11" spans="1:18" ht="14.1" customHeight="1">
      <c r="A11" s="288">
        <v>17</v>
      </c>
      <c r="B11" s="859">
        <v>44941</v>
      </c>
      <c r="C11" s="869"/>
      <c r="D11" s="602">
        <v>1938336.8280619979</v>
      </c>
      <c r="E11" s="487">
        <v>0</v>
      </c>
      <c r="F11" s="603">
        <v>319209.80899699981</v>
      </c>
      <c r="G11" s="613">
        <v>0</v>
      </c>
      <c r="H11" s="487">
        <v>139029.319689</v>
      </c>
      <c r="I11" s="487">
        <v>0</v>
      </c>
      <c r="J11" s="603">
        <v>38475.175234999995</v>
      </c>
      <c r="K11" s="613">
        <v>0</v>
      </c>
      <c r="L11" s="487">
        <v>381952.09478199988</v>
      </c>
      <c r="M11" s="487">
        <v>0</v>
      </c>
      <c r="N11" s="603">
        <v>283940.42259200005</v>
      </c>
      <c r="O11" s="613">
        <v>0</v>
      </c>
      <c r="P11" s="487">
        <v>31203.833265999998</v>
      </c>
      <c r="Q11" s="614">
        <v>0</v>
      </c>
      <c r="R11" s="601"/>
    </row>
    <row r="12" spans="1:18" ht="14.1" customHeight="1">
      <c r="A12" s="288">
        <v>16</v>
      </c>
      <c r="B12" s="859">
        <v>44972</v>
      </c>
      <c r="C12" s="869"/>
      <c r="D12" s="602">
        <v>1781441.4699219975</v>
      </c>
      <c r="E12" s="487">
        <v>0</v>
      </c>
      <c r="F12" s="603">
        <v>324447.15059999994</v>
      </c>
      <c r="G12" s="613">
        <v>0</v>
      </c>
      <c r="H12" s="487">
        <v>184749.40456200001</v>
      </c>
      <c r="I12" s="487">
        <v>0</v>
      </c>
      <c r="J12" s="603">
        <v>44089.724655999991</v>
      </c>
      <c r="K12" s="613">
        <v>0</v>
      </c>
      <c r="L12" s="487">
        <v>343890.97667200014</v>
      </c>
      <c r="M12" s="487">
        <v>0</v>
      </c>
      <c r="N12" s="603">
        <v>352465.2528460006</v>
      </c>
      <c r="O12" s="613">
        <v>0</v>
      </c>
      <c r="P12" s="487">
        <v>29288.171106999998</v>
      </c>
      <c r="Q12" s="614">
        <v>0</v>
      </c>
      <c r="R12" s="601"/>
    </row>
    <row r="13" spans="1:18" ht="14.1" customHeight="1">
      <c r="A13" s="288">
        <v>15</v>
      </c>
      <c r="B13" s="859">
        <v>45000</v>
      </c>
      <c r="C13" s="869"/>
      <c r="D13" s="602">
        <v>1772995.1936359922</v>
      </c>
      <c r="E13" s="487">
        <v>0</v>
      </c>
      <c r="F13" s="603">
        <v>303989.91224399948</v>
      </c>
      <c r="G13" s="613">
        <v>0</v>
      </c>
      <c r="H13" s="487">
        <v>64423.43471400001</v>
      </c>
      <c r="I13" s="487">
        <v>0</v>
      </c>
      <c r="J13" s="603">
        <v>64485.607584999998</v>
      </c>
      <c r="K13" s="613">
        <v>0</v>
      </c>
      <c r="L13" s="487">
        <v>301710.15395499993</v>
      </c>
      <c r="M13" s="487">
        <v>0</v>
      </c>
      <c r="N13" s="603">
        <v>326712.63747500116</v>
      </c>
      <c r="O13" s="613">
        <v>0</v>
      </c>
      <c r="P13" s="487">
        <v>52226.460757999994</v>
      </c>
      <c r="Q13" s="614">
        <v>0</v>
      </c>
      <c r="R13" s="601"/>
    </row>
    <row r="14" spans="1:18" ht="14.1" customHeight="1">
      <c r="A14" s="288">
        <v>14</v>
      </c>
      <c r="B14" s="859">
        <v>45031</v>
      </c>
      <c r="C14" s="869"/>
      <c r="D14" s="602">
        <v>1763366.2362419972</v>
      </c>
      <c r="E14" s="487">
        <v>0</v>
      </c>
      <c r="F14" s="603">
        <v>186027.16817199995</v>
      </c>
      <c r="G14" s="613">
        <v>0</v>
      </c>
      <c r="H14" s="487">
        <v>31662.486119999998</v>
      </c>
      <c r="I14" s="487">
        <v>0</v>
      </c>
      <c r="J14" s="603">
        <v>55380.429257999996</v>
      </c>
      <c r="K14" s="613">
        <v>0</v>
      </c>
      <c r="L14" s="487">
        <v>343278.76847299992</v>
      </c>
      <c r="M14" s="487">
        <v>0</v>
      </c>
      <c r="N14" s="603">
        <v>306221.32509900036</v>
      </c>
      <c r="O14" s="613">
        <v>0</v>
      </c>
      <c r="P14" s="487">
        <v>27775.340966000003</v>
      </c>
      <c r="Q14" s="614">
        <v>0</v>
      </c>
      <c r="R14" s="601"/>
    </row>
    <row r="15" spans="1:18" ht="14.1" customHeight="1">
      <c r="A15" s="288">
        <v>13</v>
      </c>
      <c r="B15" s="859">
        <v>45061</v>
      </c>
      <c r="C15" s="869"/>
      <c r="D15" s="602">
        <v>1832038.995156996</v>
      </c>
      <c r="E15" s="487">
        <v>0</v>
      </c>
      <c r="F15" s="603">
        <v>213045.60857199991</v>
      </c>
      <c r="G15" s="613">
        <v>0</v>
      </c>
      <c r="H15" s="487">
        <v>33600.196684999995</v>
      </c>
      <c r="I15" s="487">
        <v>0</v>
      </c>
      <c r="J15" s="603">
        <v>21617.648834000003</v>
      </c>
      <c r="K15" s="613">
        <v>0</v>
      </c>
      <c r="L15" s="487">
        <v>285284.89899900003</v>
      </c>
      <c r="M15" s="487">
        <v>0</v>
      </c>
      <c r="N15" s="603">
        <v>430070.29980000074</v>
      </c>
      <c r="O15" s="613">
        <v>0</v>
      </c>
      <c r="P15" s="487">
        <v>8558.3178870000011</v>
      </c>
      <c r="Q15" s="614">
        <v>0</v>
      </c>
      <c r="R15" s="601"/>
    </row>
    <row r="16" spans="1:18" ht="14.1" customHeight="1">
      <c r="A16" s="288">
        <v>12</v>
      </c>
      <c r="B16" s="859">
        <v>45092</v>
      </c>
      <c r="C16" s="869"/>
      <c r="D16" s="602">
        <v>1719552.5986800035</v>
      </c>
      <c r="E16" s="487">
        <v>0</v>
      </c>
      <c r="F16" s="603">
        <v>166865.48202600001</v>
      </c>
      <c r="G16" s="613">
        <v>0</v>
      </c>
      <c r="H16" s="487">
        <v>57870.635883000003</v>
      </c>
      <c r="I16" s="487">
        <v>0</v>
      </c>
      <c r="J16" s="603">
        <v>16631.637802000001</v>
      </c>
      <c r="K16" s="613">
        <v>0</v>
      </c>
      <c r="L16" s="487">
        <v>276543.83435399988</v>
      </c>
      <c r="M16" s="487">
        <v>0</v>
      </c>
      <c r="N16" s="603">
        <v>398655.42664400133</v>
      </c>
      <c r="O16" s="613">
        <v>0</v>
      </c>
      <c r="P16" s="487">
        <v>25848.965538000004</v>
      </c>
      <c r="Q16" s="614">
        <v>0</v>
      </c>
      <c r="R16" s="487"/>
    </row>
    <row r="17" spans="1:17" ht="14.1" customHeight="1">
      <c r="A17" s="288">
        <v>11</v>
      </c>
      <c r="B17" s="859">
        <v>45122</v>
      </c>
      <c r="C17" s="869"/>
      <c r="D17" s="602">
        <v>1726272.3708650034</v>
      </c>
      <c r="E17" s="487">
        <v>0</v>
      </c>
      <c r="F17" s="603">
        <v>223269.69479699989</v>
      </c>
      <c r="G17" s="613">
        <v>0</v>
      </c>
      <c r="H17" s="487">
        <v>41009.717591000001</v>
      </c>
      <c r="I17" s="487">
        <v>0</v>
      </c>
      <c r="J17" s="603">
        <v>18480.27679</v>
      </c>
      <c r="K17" s="613">
        <v>0</v>
      </c>
      <c r="L17" s="487">
        <v>346438.1953710001</v>
      </c>
      <c r="M17" s="487">
        <v>0</v>
      </c>
      <c r="N17" s="603">
        <v>355383.44081000076</v>
      </c>
      <c r="O17" s="613">
        <v>0</v>
      </c>
      <c r="P17" s="487">
        <v>9918.6486029999996</v>
      </c>
      <c r="Q17" s="614">
        <v>0</v>
      </c>
    </row>
    <row r="18" spans="1:17" ht="14.1" customHeight="1">
      <c r="A18" s="288">
        <v>10</v>
      </c>
      <c r="B18" s="859">
        <v>45153</v>
      </c>
      <c r="C18" s="869"/>
      <c r="D18" s="602">
        <v>1787887.6506079994</v>
      </c>
      <c r="E18" s="487">
        <v>0</v>
      </c>
      <c r="F18" s="603">
        <v>202510.99749800022</v>
      </c>
      <c r="G18" s="613">
        <v>0</v>
      </c>
      <c r="H18" s="487">
        <v>96933.055424000006</v>
      </c>
      <c r="I18" s="487">
        <v>0</v>
      </c>
      <c r="J18" s="603">
        <v>23427.436194000002</v>
      </c>
      <c r="K18" s="613">
        <v>0</v>
      </c>
      <c r="L18" s="487">
        <v>360919.89552000008</v>
      </c>
      <c r="M18" s="487">
        <v>0</v>
      </c>
      <c r="N18" s="603">
        <v>475785.35151699919</v>
      </c>
      <c r="O18" s="613">
        <v>0</v>
      </c>
      <c r="P18" s="487">
        <v>30018.440600999998</v>
      </c>
      <c r="Q18" s="614">
        <v>0</v>
      </c>
    </row>
    <row r="19" spans="1:17" ht="14.1" customHeight="1">
      <c r="A19" s="288">
        <v>9</v>
      </c>
      <c r="B19" s="859">
        <v>45184</v>
      </c>
      <c r="C19" s="869"/>
      <c r="D19" s="602">
        <v>1916169.5599309872</v>
      </c>
      <c r="E19" s="487">
        <v>0</v>
      </c>
      <c r="F19" s="603">
        <v>222145.78553599998</v>
      </c>
      <c r="G19" s="613">
        <v>0</v>
      </c>
      <c r="H19" s="487">
        <v>47701.682304000002</v>
      </c>
      <c r="I19" s="487">
        <v>0</v>
      </c>
      <c r="J19" s="603">
        <v>26854.124960999994</v>
      </c>
      <c r="K19" s="613">
        <v>0</v>
      </c>
      <c r="L19" s="487">
        <v>469468.86454000004</v>
      </c>
      <c r="M19" s="487">
        <v>0</v>
      </c>
      <c r="N19" s="603">
        <v>359473.13629700069</v>
      </c>
      <c r="O19" s="613">
        <v>0</v>
      </c>
      <c r="P19" s="487">
        <v>40925.448660000002</v>
      </c>
      <c r="Q19" s="614">
        <v>0</v>
      </c>
    </row>
    <row r="20" spans="1:17" ht="14.1" customHeight="1">
      <c r="A20" s="288">
        <v>8</v>
      </c>
      <c r="B20" s="859">
        <v>45214</v>
      </c>
      <c r="C20" s="869"/>
      <c r="D20" s="602">
        <v>1890722.9436740016</v>
      </c>
      <c r="E20" s="487">
        <v>0</v>
      </c>
      <c r="F20" s="603">
        <v>255185.58336100006</v>
      </c>
      <c r="G20" s="613">
        <v>0</v>
      </c>
      <c r="H20" s="487">
        <v>51301.817759000005</v>
      </c>
      <c r="I20" s="487">
        <v>0</v>
      </c>
      <c r="J20" s="603">
        <v>28074.565185000003</v>
      </c>
      <c r="K20" s="613">
        <v>0</v>
      </c>
      <c r="L20" s="487">
        <v>424216.71052100026</v>
      </c>
      <c r="M20" s="487">
        <v>0</v>
      </c>
      <c r="N20" s="603">
        <v>357694.9610190012</v>
      </c>
      <c r="O20" s="613">
        <v>0</v>
      </c>
      <c r="P20" s="487">
        <v>32038.231930000002</v>
      </c>
      <c r="Q20" s="614">
        <v>0</v>
      </c>
    </row>
    <row r="21" spans="1:17" ht="14.1" customHeight="1">
      <c r="A21" s="288">
        <v>7</v>
      </c>
      <c r="B21" s="859">
        <v>45245</v>
      </c>
      <c r="C21" s="869"/>
      <c r="D21" s="602">
        <v>1539251.6597320039</v>
      </c>
      <c r="E21" s="487">
        <v>0</v>
      </c>
      <c r="F21" s="603">
        <v>177657.55619200013</v>
      </c>
      <c r="G21" s="613">
        <v>0</v>
      </c>
      <c r="H21" s="487">
        <v>29562.455736</v>
      </c>
      <c r="I21" s="487">
        <v>0</v>
      </c>
      <c r="J21" s="603">
        <v>28247.683994000006</v>
      </c>
      <c r="K21" s="613">
        <v>0</v>
      </c>
      <c r="L21" s="487">
        <v>413939.85833199992</v>
      </c>
      <c r="M21" s="487">
        <v>0</v>
      </c>
      <c r="N21" s="603">
        <v>268293.54288500012</v>
      </c>
      <c r="O21" s="613">
        <v>0</v>
      </c>
      <c r="P21" s="487">
        <v>8926.9650330000004</v>
      </c>
      <c r="Q21" s="614">
        <v>0</v>
      </c>
    </row>
    <row r="22" spans="1:17" ht="14.1" customHeight="1">
      <c r="A22" s="288">
        <v>6</v>
      </c>
      <c r="B22" s="859">
        <v>45275</v>
      </c>
      <c r="C22" s="869"/>
      <c r="D22" s="602">
        <v>1866283.8673579975</v>
      </c>
      <c r="E22" s="487">
        <v>0</v>
      </c>
      <c r="F22" s="603">
        <v>218858.82173200027</v>
      </c>
      <c r="G22" s="613">
        <v>0</v>
      </c>
      <c r="H22" s="487">
        <v>98046.667017999993</v>
      </c>
      <c r="I22" s="487">
        <v>0</v>
      </c>
      <c r="J22" s="603">
        <v>18397.198941999999</v>
      </c>
      <c r="K22" s="613">
        <v>0</v>
      </c>
      <c r="L22" s="487">
        <v>420906.59333699994</v>
      </c>
      <c r="M22" s="487">
        <v>0</v>
      </c>
      <c r="N22" s="603">
        <v>302044.97264400061</v>
      </c>
      <c r="O22" s="613">
        <v>0</v>
      </c>
      <c r="P22" s="487">
        <v>42646.995312999992</v>
      </c>
      <c r="Q22" s="614">
        <v>0</v>
      </c>
    </row>
    <row r="23" spans="1:17" ht="14.1" customHeight="1">
      <c r="A23" s="288">
        <v>5</v>
      </c>
      <c r="B23" s="859">
        <v>45306</v>
      </c>
      <c r="C23" s="869"/>
      <c r="D23" s="602">
        <v>1477859.782584996</v>
      </c>
      <c r="E23" s="487">
        <v>0</v>
      </c>
      <c r="F23" s="603">
        <v>190617.9418280003</v>
      </c>
      <c r="G23" s="613">
        <v>0</v>
      </c>
      <c r="H23" s="487">
        <v>50081.940394999998</v>
      </c>
      <c r="I23" s="487">
        <v>0</v>
      </c>
      <c r="J23" s="603">
        <v>22250.385754999999</v>
      </c>
      <c r="K23" s="613">
        <v>0</v>
      </c>
      <c r="L23" s="487">
        <v>283222.31023099995</v>
      </c>
      <c r="M23" s="487">
        <v>0</v>
      </c>
      <c r="N23" s="603">
        <v>286893.96994399914</v>
      </c>
      <c r="O23" s="613">
        <v>0</v>
      </c>
      <c r="P23" s="487">
        <v>41690.482050999992</v>
      </c>
      <c r="Q23" s="614">
        <v>0</v>
      </c>
    </row>
    <row r="24" spans="1:17" ht="14.1" customHeight="1">
      <c r="A24" s="288">
        <v>4</v>
      </c>
      <c r="B24" s="859">
        <v>45337</v>
      </c>
      <c r="C24" s="869"/>
      <c r="D24" s="602">
        <v>1701681.6674060023</v>
      </c>
      <c r="E24" s="487">
        <v>0</v>
      </c>
      <c r="F24" s="603">
        <v>296603.33283400029</v>
      </c>
      <c r="G24" s="613">
        <v>0</v>
      </c>
      <c r="H24" s="487">
        <v>117084.85411500001</v>
      </c>
      <c r="I24" s="487">
        <v>0</v>
      </c>
      <c r="J24" s="603">
        <v>30031.553658999994</v>
      </c>
      <c r="K24" s="613">
        <v>0</v>
      </c>
      <c r="L24" s="487">
        <v>323625.88705899997</v>
      </c>
      <c r="M24" s="487">
        <v>0</v>
      </c>
      <c r="N24" s="603">
        <v>286076.65394699958</v>
      </c>
      <c r="O24" s="613">
        <v>0</v>
      </c>
      <c r="P24" s="487">
        <v>9926.9296090000007</v>
      </c>
      <c r="Q24" s="614">
        <v>0</v>
      </c>
    </row>
    <row r="25" spans="1:17" ht="14.1" customHeight="1">
      <c r="A25" s="288">
        <v>3</v>
      </c>
      <c r="B25" s="859">
        <v>45366</v>
      </c>
      <c r="C25" s="869"/>
      <c r="D25" s="602">
        <v>1555566.049308999</v>
      </c>
      <c r="E25" s="487">
        <v>0</v>
      </c>
      <c r="F25" s="603">
        <v>188641.52846299988</v>
      </c>
      <c r="G25" s="613">
        <v>0</v>
      </c>
      <c r="H25" s="487">
        <v>44994.701685000007</v>
      </c>
      <c r="I25" s="487">
        <v>0</v>
      </c>
      <c r="J25" s="603">
        <v>36912.437203999987</v>
      </c>
      <c r="K25" s="613">
        <v>0</v>
      </c>
      <c r="L25" s="487">
        <v>365763.49684300006</v>
      </c>
      <c r="M25" s="487">
        <v>0</v>
      </c>
      <c r="N25" s="603">
        <v>299375.09994499973</v>
      </c>
      <c r="O25" s="613">
        <v>0</v>
      </c>
      <c r="P25" s="487">
        <v>24635.394882000001</v>
      </c>
      <c r="Q25" s="614">
        <v>0</v>
      </c>
    </row>
    <row r="26" spans="1:17" ht="14.1" customHeight="1">
      <c r="A26" s="288">
        <v>2</v>
      </c>
      <c r="B26" s="859">
        <v>45397</v>
      </c>
      <c r="C26" s="869"/>
      <c r="D26" s="602">
        <v>1991827.5754910058</v>
      </c>
      <c r="E26" s="487">
        <v>0</v>
      </c>
      <c r="F26" s="603">
        <v>230907.55140100032</v>
      </c>
      <c r="G26" s="613">
        <v>0</v>
      </c>
      <c r="H26" s="487">
        <v>54772.971744000002</v>
      </c>
      <c r="I26" s="487">
        <v>0</v>
      </c>
      <c r="J26" s="603">
        <v>70893.284156999987</v>
      </c>
      <c r="K26" s="613">
        <v>0</v>
      </c>
      <c r="L26" s="487">
        <v>325152.57239199994</v>
      </c>
      <c r="M26" s="487">
        <v>0</v>
      </c>
      <c r="N26" s="603">
        <v>342150.47092100128</v>
      </c>
      <c r="O26" s="613">
        <v>0</v>
      </c>
      <c r="P26" s="487">
        <v>25684.202401999999</v>
      </c>
      <c r="Q26" s="614">
        <v>0</v>
      </c>
    </row>
    <row r="27" spans="1:17" ht="14.1" customHeight="1">
      <c r="A27" s="288">
        <v>1</v>
      </c>
      <c r="B27" s="859">
        <v>45427</v>
      </c>
      <c r="C27" s="869"/>
      <c r="D27" s="602">
        <v>1588008.674730005</v>
      </c>
      <c r="E27" s="487">
        <v>0</v>
      </c>
      <c r="F27" s="603">
        <v>209032.17436800001</v>
      </c>
      <c r="G27" s="613">
        <v>0</v>
      </c>
      <c r="H27" s="487">
        <v>39965.850255000005</v>
      </c>
      <c r="I27" s="487">
        <v>0</v>
      </c>
      <c r="J27" s="603">
        <v>44574.088613999993</v>
      </c>
      <c r="K27" s="613">
        <v>0</v>
      </c>
      <c r="L27" s="487">
        <v>281969.11578300002</v>
      </c>
      <c r="M27" s="487">
        <v>0</v>
      </c>
      <c r="N27" s="603">
        <v>279927.95223500009</v>
      </c>
      <c r="O27" s="613">
        <v>0</v>
      </c>
      <c r="P27" s="487">
        <v>25118.821054999997</v>
      </c>
      <c r="Q27" s="614">
        <v>0</v>
      </c>
    </row>
    <row r="28" spans="1:17" ht="14.1" customHeight="1">
      <c r="A28" s="288">
        <v>0</v>
      </c>
      <c r="B28" s="859">
        <v>45458</v>
      </c>
      <c r="C28" s="869"/>
      <c r="D28" s="602">
        <v>1735133.5446200015</v>
      </c>
      <c r="E28" s="487">
        <v>0</v>
      </c>
      <c r="F28" s="603">
        <v>181934.49538799969</v>
      </c>
      <c r="G28" s="613">
        <v>0</v>
      </c>
      <c r="H28" s="487">
        <v>6836.1113419999992</v>
      </c>
      <c r="I28" s="487">
        <v>0</v>
      </c>
      <c r="J28" s="603">
        <v>46567.444375000006</v>
      </c>
      <c r="K28" s="613">
        <v>0</v>
      </c>
      <c r="L28" s="487">
        <v>328910.64895199996</v>
      </c>
      <c r="M28" s="487">
        <v>0</v>
      </c>
      <c r="N28" s="603">
        <v>337018.8328390008</v>
      </c>
      <c r="O28" s="613">
        <v>0</v>
      </c>
      <c r="P28" s="487">
        <v>48383.972464000006</v>
      </c>
      <c r="Q28" s="614">
        <v>0</v>
      </c>
    </row>
    <row r="29" spans="1:17" ht="14.1" customHeight="1">
      <c r="B29" s="382"/>
      <c r="C29" s="408"/>
      <c r="D29" s="400"/>
      <c r="E29" s="404"/>
      <c r="F29" s="402"/>
      <c r="G29" s="465"/>
      <c r="H29" s="404"/>
      <c r="I29" s="404"/>
      <c r="J29" s="402"/>
      <c r="K29" s="410"/>
      <c r="L29" s="408"/>
      <c r="M29" s="408"/>
      <c r="N29" s="303"/>
      <c r="O29" s="412"/>
      <c r="Q29" s="452"/>
    </row>
    <row r="30" spans="1:17" ht="14.1" customHeight="1">
      <c r="A30" s="288">
        <v>2023</v>
      </c>
      <c r="B30" s="861" t="s">
        <v>492</v>
      </c>
      <c r="C30" s="865"/>
      <c r="D30" s="605">
        <v>10050077.294141009</v>
      </c>
      <c r="E30" s="468"/>
      <c r="F30" s="606">
        <v>1297737.0242820005</v>
      </c>
      <c r="G30" s="467"/>
      <c r="H30" s="468">
        <v>313736.42953600001</v>
      </c>
      <c r="I30" s="468"/>
      <c r="J30" s="606">
        <v>251229.19376399997</v>
      </c>
      <c r="K30" s="470"/>
      <c r="L30" s="468">
        <v>1908644.0312599996</v>
      </c>
      <c r="M30" s="415"/>
      <c r="N30" s="606">
        <v>1831442.9798310006</v>
      </c>
      <c r="O30" s="412"/>
      <c r="P30" s="468">
        <v>175439.802463</v>
      </c>
      <c r="Q30" s="452"/>
    </row>
    <row r="31" spans="1:17" ht="14.1" customHeight="1">
      <c r="A31" s="288">
        <v>2022</v>
      </c>
      <c r="B31" s="861" t="s">
        <v>493</v>
      </c>
      <c r="C31" s="865"/>
      <c r="D31" s="605">
        <v>10807731.321698986</v>
      </c>
      <c r="E31" s="468"/>
      <c r="F31" s="606">
        <v>1513585.1306109992</v>
      </c>
      <c r="G31" s="467"/>
      <c r="H31" s="468">
        <v>511335.47765299998</v>
      </c>
      <c r="I31" s="468"/>
      <c r="J31" s="606">
        <v>240680.22336999996</v>
      </c>
      <c r="K31" s="471"/>
      <c r="L31" s="468">
        <v>1932660.7272349999</v>
      </c>
      <c r="M31" s="415"/>
      <c r="N31" s="606">
        <v>2098065.364456004</v>
      </c>
      <c r="O31" s="412"/>
      <c r="P31" s="468">
        <v>174901.08952199999</v>
      </c>
      <c r="Q31" s="452"/>
    </row>
    <row r="32" spans="1:17" ht="27" customHeight="1" thickBot="1">
      <c r="B32" s="304" t="s">
        <v>5</v>
      </c>
      <c r="C32" s="615" t="s">
        <v>494</v>
      </c>
      <c r="D32" s="616">
        <v>-7.0102966571422232E-2</v>
      </c>
      <c r="E32" s="364"/>
      <c r="F32" s="611">
        <v>-0.14260717944676549</v>
      </c>
      <c r="G32" s="364"/>
      <c r="H32" s="611">
        <v>-0.38643719583856784</v>
      </c>
      <c r="I32" s="364"/>
      <c r="J32" s="611">
        <v>4.3829818031134948E-2</v>
      </c>
      <c r="K32" s="364"/>
      <c r="L32" s="611">
        <v>-1.2426752216029291E-2</v>
      </c>
      <c r="M32" s="364"/>
      <c r="N32" s="611">
        <v>-0.12708011349023651</v>
      </c>
      <c r="O32" s="434"/>
      <c r="P32" s="611">
        <v>3.0801005440976859E-3</v>
      </c>
      <c r="Q32" s="314"/>
    </row>
    <row r="33" spans="2:13" ht="12.75" customHeight="1">
      <c r="B33" s="315" t="s">
        <v>413</v>
      </c>
      <c r="L33" s="316"/>
      <c r="M33" s="316" t="s">
        <v>288</v>
      </c>
    </row>
    <row r="34" spans="2:13" ht="12.75" customHeight="1">
      <c r="B34" s="317"/>
      <c r="C34" s="612"/>
    </row>
    <row r="35" spans="2:13" ht="0.75" customHeight="1"/>
    <row r="36" spans="2:13" ht="12.75" hidden="1" customHeight="1"/>
  </sheetData>
  <mergeCells count="36">
    <mergeCell ref="B1:Q2"/>
    <mergeCell ref="B21:C21"/>
    <mergeCell ref="B15:C15"/>
    <mergeCell ref="P4:Q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3:C4"/>
    <mergeCell ref="D4:E4"/>
    <mergeCell ref="D3:Q3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L4:M4"/>
    <mergeCell ref="N4:O4"/>
    <mergeCell ref="F4:G4"/>
    <mergeCell ref="H4:I4"/>
    <mergeCell ref="J4:K4"/>
    <mergeCell ref="B28:C28"/>
    <mergeCell ref="B30:C30"/>
    <mergeCell ref="B31:C31"/>
    <mergeCell ref="B26:C26"/>
    <mergeCell ref="B27:C27"/>
  </mergeCells>
  <conditionalFormatting sqref="D32 F32 H32 J32 L32 N32 P32">
    <cfRule type="cellIs" dxfId="3" priority="1" operator="lessThan">
      <formula>0</formula>
    </cfRule>
  </conditionalFormatting>
  <printOptions horizontalCentered="1" verticalCentered="1"/>
  <pageMargins left="0" right="0" top="0.78740157480314965" bottom="0.39370078740157483" header="0" footer="0"/>
  <pageSetup paperSize="9" scale="80" firstPageNumber="37" orientation="portrait" useFirstPageNumber="1" r:id="rId1"/>
  <headerFooter>
    <oddHeader>&amp;L&amp;G&amp;R&amp;G</oddHeader>
    <oddFooter>&amp;C&amp;"Arial Black,Normal"&amp;12&amp;K03+000&amp;P&amp;R&amp;"Arial Black,Gras"&amp;14&amp;K03+000Janvier 2024 | N°53&amp;G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tabColor rgb="FF00B0F0"/>
  </sheetPr>
  <dimension ref="A1:I35"/>
  <sheetViews>
    <sheetView topLeftCell="A3" zoomScale="80" zoomScaleNormal="80" zoomScaleSheetLayoutView="70" workbookViewId="0">
      <selection activeCell="F17" sqref="F17"/>
    </sheetView>
  </sheetViews>
  <sheetFormatPr baseColWidth="10" defaultColWidth="11.42578125" defaultRowHeight="12.75" customHeight="1"/>
  <cols>
    <col min="1" max="1" width="13" style="33" customWidth="1"/>
    <col min="2" max="2" width="6.42578125" style="33" customWidth="1"/>
    <col min="3" max="3" width="17.5703125" style="33" customWidth="1"/>
    <col min="4" max="4" width="13.7109375" style="33" customWidth="1"/>
    <col min="5" max="5" width="8" style="33" customWidth="1"/>
    <col min="6" max="6" width="17.5703125" style="33" customWidth="1"/>
    <col min="7" max="7" width="2.28515625" style="33" customWidth="1"/>
    <col min="8" max="8" width="11.28515625" style="33" customWidth="1"/>
    <col min="9" max="9" width="2.28515625" style="33" customWidth="1"/>
    <col min="10" max="13" width="11.42578125" style="33" customWidth="1"/>
    <col min="14" max="16384" width="11.42578125" style="33"/>
  </cols>
  <sheetData>
    <row r="1" spans="1:9" ht="21" customHeight="1">
      <c r="A1" s="617"/>
      <c r="B1" s="975" t="s">
        <v>399</v>
      </c>
      <c r="C1" s="975"/>
      <c r="D1" s="975"/>
      <c r="E1" s="975"/>
      <c r="F1" s="975"/>
      <c r="G1" s="975"/>
      <c r="H1" s="617"/>
      <c r="I1" s="617"/>
    </row>
    <row r="2" spans="1:9" ht="12.75" customHeight="1" thickBot="1">
      <c r="B2" s="976"/>
      <c r="C2" s="976"/>
      <c r="D2" s="976"/>
      <c r="E2" s="976"/>
      <c r="F2" s="976"/>
      <c r="G2" s="976"/>
    </row>
    <row r="3" spans="1:9" ht="57" customHeight="1" thickBot="1">
      <c r="B3" s="833" t="s">
        <v>6</v>
      </c>
      <c r="C3" s="834"/>
      <c r="D3" s="833" t="s">
        <v>216</v>
      </c>
      <c r="E3" s="840"/>
      <c r="F3" s="833" t="s">
        <v>215</v>
      </c>
      <c r="G3" s="840"/>
    </row>
    <row r="4" spans="1:9" ht="12.75" customHeight="1">
      <c r="B4" s="289" t="s">
        <v>7</v>
      </c>
      <c r="C4" s="290"/>
      <c r="D4" s="382"/>
      <c r="E4" s="488"/>
      <c r="G4" s="452"/>
    </row>
    <row r="5" spans="1:9" ht="12.75" customHeight="1">
      <c r="B5" s="979">
        <v>44819</v>
      </c>
      <c r="C5" s="980"/>
      <c r="D5" s="406">
        <v>14189</v>
      </c>
      <c r="E5" s="463">
        <v>0</v>
      </c>
      <c r="F5" s="618" t="s">
        <v>337</v>
      </c>
      <c r="G5" s="463">
        <v>0</v>
      </c>
    </row>
    <row r="6" spans="1:9" ht="12.75" customHeight="1">
      <c r="B6" s="979">
        <v>44849</v>
      </c>
      <c r="C6" s="980"/>
      <c r="D6" s="406">
        <v>22023</v>
      </c>
      <c r="E6" s="463">
        <v>0</v>
      </c>
      <c r="F6" s="618" t="s">
        <v>337</v>
      </c>
      <c r="G6" s="463">
        <v>0</v>
      </c>
    </row>
    <row r="7" spans="1:9" ht="12.75" customHeight="1">
      <c r="B7" s="979">
        <v>44880</v>
      </c>
      <c r="C7" s="980"/>
      <c r="D7" s="406">
        <v>20481</v>
      </c>
      <c r="E7" s="463">
        <v>0</v>
      </c>
      <c r="F7" s="618" t="s">
        <v>337</v>
      </c>
      <c r="G7" s="463">
        <v>0</v>
      </c>
    </row>
    <row r="8" spans="1:9" ht="12.75" customHeight="1">
      <c r="B8" s="979">
        <v>44910</v>
      </c>
      <c r="C8" s="980"/>
      <c r="D8" s="406">
        <v>23914</v>
      </c>
      <c r="E8" s="463">
        <v>0</v>
      </c>
      <c r="F8" s="618" t="s">
        <v>337</v>
      </c>
      <c r="G8" s="463">
        <v>0</v>
      </c>
    </row>
    <row r="9" spans="1:9" ht="12.75" customHeight="1">
      <c r="B9" s="979">
        <v>44941</v>
      </c>
      <c r="C9" s="980"/>
      <c r="D9" s="406">
        <v>10157</v>
      </c>
      <c r="E9" s="463">
        <v>0</v>
      </c>
      <c r="F9" s="618" t="s">
        <v>337</v>
      </c>
      <c r="G9" s="463">
        <v>0</v>
      </c>
    </row>
    <row r="10" spans="1:9" ht="12.75" customHeight="1">
      <c r="B10" s="979">
        <v>44972</v>
      </c>
      <c r="C10" s="980"/>
      <c r="D10" s="406">
        <v>9191</v>
      </c>
      <c r="E10" s="463">
        <v>0</v>
      </c>
      <c r="F10" s="618" t="s">
        <v>337</v>
      </c>
      <c r="G10" s="463">
        <v>0</v>
      </c>
    </row>
    <row r="11" spans="1:9" ht="12.75" customHeight="1">
      <c r="B11" s="979">
        <v>45000</v>
      </c>
      <c r="C11" s="980"/>
      <c r="D11" s="406">
        <v>12442</v>
      </c>
      <c r="E11" s="463">
        <v>0</v>
      </c>
      <c r="F11" s="618" t="s">
        <v>337</v>
      </c>
      <c r="G11" s="463">
        <v>0</v>
      </c>
    </row>
    <row r="12" spans="1:9" ht="12.75" customHeight="1">
      <c r="B12" s="979">
        <v>45031</v>
      </c>
      <c r="C12" s="980"/>
      <c r="D12" s="406">
        <v>15657</v>
      </c>
      <c r="E12" s="463">
        <v>0</v>
      </c>
      <c r="F12" s="618" t="s">
        <v>337</v>
      </c>
      <c r="G12" s="463">
        <v>0</v>
      </c>
    </row>
    <row r="13" spans="1:9" ht="12.75" customHeight="1">
      <c r="B13" s="979">
        <v>45061</v>
      </c>
      <c r="C13" s="980"/>
      <c r="D13" s="406">
        <v>15831</v>
      </c>
      <c r="E13" s="463">
        <v>0</v>
      </c>
      <c r="F13" s="618" t="s">
        <v>337</v>
      </c>
      <c r="G13" s="463">
        <v>0</v>
      </c>
    </row>
    <row r="14" spans="1:9" ht="12.75" customHeight="1">
      <c r="B14" s="979">
        <v>45092</v>
      </c>
      <c r="C14" s="980"/>
      <c r="D14" s="406">
        <v>16674</v>
      </c>
      <c r="E14" s="463">
        <v>0</v>
      </c>
      <c r="F14" s="618" t="s">
        <v>337</v>
      </c>
      <c r="G14" s="463">
        <v>0</v>
      </c>
    </row>
    <row r="15" spans="1:9" ht="12.75" customHeight="1">
      <c r="B15" s="979">
        <v>45122</v>
      </c>
      <c r="C15" s="980"/>
      <c r="D15" s="406">
        <v>25555</v>
      </c>
      <c r="E15" s="463">
        <v>0</v>
      </c>
      <c r="F15" s="618" t="s">
        <v>337</v>
      </c>
      <c r="G15" s="463">
        <v>0</v>
      </c>
    </row>
    <row r="16" spans="1:9" ht="12.75" customHeight="1">
      <c r="B16" s="979">
        <v>45153</v>
      </c>
      <c r="C16" s="980"/>
      <c r="D16" s="406">
        <v>23288</v>
      </c>
      <c r="E16" s="463">
        <v>0</v>
      </c>
      <c r="F16" s="618" t="s">
        <v>337</v>
      </c>
      <c r="G16" s="463">
        <v>0</v>
      </c>
    </row>
    <row r="17" spans="2:7" ht="12.75" customHeight="1">
      <c r="B17" s="979">
        <v>45184</v>
      </c>
      <c r="C17" s="980"/>
      <c r="D17" s="406">
        <v>22975</v>
      </c>
      <c r="E17" s="463">
        <v>0</v>
      </c>
      <c r="F17" s="618" t="s">
        <v>337</v>
      </c>
      <c r="G17" s="463">
        <v>0</v>
      </c>
    </row>
    <row r="18" spans="2:7" ht="12.75" customHeight="1">
      <c r="B18" s="979">
        <v>45214</v>
      </c>
      <c r="C18" s="980"/>
      <c r="D18" s="406">
        <v>28456</v>
      </c>
      <c r="E18" s="463">
        <v>0</v>
      </c>
      <c r="F18" s="618" t="s">
        <v>337</v>
      </c>
      <c r="G18" s="463">
        <v>0</v>
      </c>
    </row>
    <row r="19" spans="2:7" ht="12.75" customHeight="1">
      <c r="B19" s="979">
        <v>45245</v>
      </c>
      <c r="C19" s="980"/>
      <c r="D19" s="406">
        <v>20132</v>
      </c>
      <c r="E19" s="463">
        <v>0</v>
      </c>
      <c r="F19" s="618" t="s">
        <v>337</v>
      </c>
      <c r="G19" s="463">
        <v>0</v>
      </c>
    </row>
    <row r="20" spans="2:7" ht="12.75" customHeight="1">
      <c r="B20" s="979">
        <v>45275</v>
      </c>
      <c r="C20" s="980"/>
      <c r="D20" s="406">
        <v>19531</v>
      </c>
      <c r="E20" s="463">
        <v>0</v>
      </c>
      <c r="F20" s="618" t="s">
        <v>337</v>
      </c>
      <c r="G20" s="463">
        <v>0</v>
      </c>
    </row>
    <row r="21" spans="2:7" ht="12.75" customHeight="1">
      <c r="B21" s="979">
        <v>45306</v>
      </c>
      <c r="C21" s="980"/>
      <c r="D21" s="406">
        <v>11250</v>
      </c>
      <c r="E21" s="463">
        <v>0</v>
      </c>
      <c r="F21" s="618" t="s">
        <v>337</v>
      </c>
      <c r="G21" s="463">
        <v>0</v>
      </c>
    </row>
    <row r="22" spans="2:7" ht="12.75" customHeight="1">
      <c r="B22" s="979">
        <v>45337</v>
      </c>
      <c r="C22" s="980"/>
      <c r="D22" s="406">
        <v>11083</v>
      </c>
      <c r="E22" s="463">
        <v>0</v>
      </c>
      <c r="F22" s="618" t="s">
        <v>337</v>
      </c>
      <c r="G22" s="463">
        <v>0</v>
      </c>
    </row>
    <row r="23" spans="2:7" ht="12.75" customHeight="1">
      <c r="B23" s="979">
        <v>45366</v>
      </c>
      <c r="C23" s="980"/>
      <c r="D23" s="406">
        <v>14550</v>
      </c>
      <c r="E23" s="463">
        <v>0</v>
      </c>
      <c r="F23" s="618" t="s">
        <v>337</v>
      </c>
      <c r="G23" s="463">
        <v>0</v>
      </c>
    </row>
    <row r="24" spans="2:7" ht="12.75" customHeight="1">
      <c r="B24" s="979">
        <v>45397</v>
      </c>
      <c r="C24" s="980"/>
      <c r="D24" s="406">
        <v>20895</v>
      </c>
      <c r="E24" s="463">
        <v>0</v>
      </c>
      <c r="F24" s="618" t="s">
        <v>337</v>
      </c>
      <c r="G24" s="463">
        <v>0</v>
      </c>
    </row>
    <row r="25" spans="2:7" ht="12.75" customHeight="1">
      <c r="B25" s="979">
        <v>45427</v>
      </c>
      <c r="C25" s="980"/>
      <c r="D25" s="406">
        <v>20178</v>
      </c>
      <c r="E25" s="463">
        <v>0</v>
      </c>
      <c r="F25" s="618" t="s">
        <v>337</v>
      </c>
      <c r="G25" s="463">
        <v>0</v>
      </c>
    </row>
    <row r="26" spans="2:7" ht="12.75" customHeight="1">
      <c r="B26" s="979">
        <v>45458</v>
      </c>
      <c r="C26" s="980"/>
      <c r="D26" s="406">
        <v>20206</v>
      </c>
      <c r="E26" s="463">
        <v>0</v>
      </c>
      <c r="F26" s="618" t="s">
        <v>337</v>
      </c>
      <c r="G26" s="463">
        <v>0</v>
      </c>
    </row>
    <row r="27" spans="2:7" ht="12.75" customHeight="1">
      <c r="B27" s="979">
        <v>45488</v>
      </c>
      <c r="C27" s="980"/>
      <c r="D27" s="406">
        <v>28260</v>
      </c>
      <c r="E27" s="463">
        <v>0</v>
      </c>
      <c r="F27" s="618" t="s">
        <v>337</v>
      </c>
      <c r="G27" s="463">
        <v>0</v>
      </c>
    </row>
    <row r="28" spans="2:7" ht="12.75" customHeight="1">
      <c r="B28" s="979">
        <v>45519</v>
      </c>
      <c r="C28" s="980"/>
      <c r="D28" s="406">
        <v>23795</v>
      </c>
      <c r="E28" s="463">
        <v>0</v>
      </c>
      <c r="F28" s="618" t="s">
        <v>337</v>
      </c>
      <c r="G28" s="463">
        <v>0</v>
      </c>
    </row>
    <row r="29" spans="2:7" ht="12.75" customHeight="1">
      <c r="B29" s="382"/>
      <c r="C29" s="344"/>
      <c r="D29" s="406"/>
      <c r="E29" s="344"/>
      <c r="F29" s="619"/>
      <c r="G29" s="452"/>
    </row>
    <row r="30" spans="2:7" ht="12.75" customHeight="1">
      <c r="B30" s="861" t="s">
        <v>551</v>
      </c>
      <c r="C30" s="862"/>
      <c r="D30" s="420">
        <v>150217</v>
      </c>
      <c r="E30" s="471"/>
      <c r="F30" s="620">
        <v>0</v>
      </c>
      <c r="G30" s="452"/>
    </row>
    <row r="31" spans="2:7" ht="12.75" customHeight="1">
      <c r="B31" s="861" t="s">
        <v>552</v>
      </c>
      <c r="C31" s="862"/>
      <c r="D31" s="420">
        <v>128795</v>
      </c>
      <c r="E31" s="471"/>
      <c r="F31" s="620">
        <v>0</v>
      </c>
      <c r="G31" s="452"/>
    </row>
    <row r="32" spans="2:7" ht="12.75" customHeight="1" thickBot="1">
      <c r="B32" s="736" t="s">
        <v>5</v>
      </c>
      <c r="C32" s="621" t="s">
        <v>553</v>
      </c>
      <c r="D32" s="622">
        <v>0.16632633254396523</v>
      </c>
      <c r="E32" s="623"/>
      <c r="F32" s="624" t="s">
        <v>285</v>
      </c>
      <c r="G32" s="314"/>
    </row>
    <row r="33" spans="2:7" ht="12.75" customHeight="1">
      <c r="B33" s="318" t="s">
        <v>338</v>
      </c>
      <c r="E33" s="625" t="s">
        <v>474</v>
      </c>
      <c r="G33" s="625" t="s">
        <v>433</v>
      </c>
    </row>
    <row r="35" spans="2:7" ht="12.75" hidden="1" customHeight="1"/>
  </sheetData>
  <mergeCells count="30">
    <mergeCell ref="B1:G2"/>
    <mergeCell ref="B22:C22"/>
    <mergeCell ref="B15:C15"/>
    <mergeCell ref="B16:C16"/>
    <mergeCell ref="B21:C21"/>
    <mergeCell ref="B17:C17"/>
    <mergeCell ref="B18:C18"/>
    <mergeCell ref="B19:C19"/>
    <mergeCell ref="B20:C20"/>
    <mergeCell ref="B10:C10"/>
    <mergeCell ref="B11:C11"/>
    <mergeCell ref="B12:C12"/>
    <mergeCell ref="B13:C13"/>
    <mergeCell ref="B14:C14"/>
    <mergeCell ref="B3:C3"/>
    <mergeCell ref="B5:C5"/>
    <mergeCell ref="B9:C9"/>
    <mergeCell ref="B31:C31"/>
    <mergeCell ref="B23:C23"/>
    <mergeCell ref="B24:C24"/>
    <mergeCell ref="B25:C25"/>
    <mergeCell ref="B26:C26"/>
    <mergeCell ref="B27:C27"/>
    <mergeCell ref="B28:C28"/>
    <mergeCell ref="B30:C30"/>
    <mergeCell ref="D3:E3"/>
    <mergeCell ref="F3:G3"/>
    <mergeCell ref="B6:C6"/>
    <mergeCell ref="B7:C7"/>
    <mergeCell ref="B8:C8"/>
  </mergeCells>
  <conditionalFormatting sqref="D32 F32">
    <cfRule type="cellIs" dxfId="2" priority="3" operator="lessThan">
      <formula>0</formula>
    </cfRule>
  </conditionalFormatting>
  <printOptions horizontalCentered="1" verticalCentered="1"/>
  <pageMargins left="0" right="0" top="0.78740157480314965" bottom="0.39370078740157483" header="0" footer="0"/>
  <pageSetup paperSize="9" scale="80" firstPageNumber="38" orientation="portrait" useFirstPageNumber="1" r:id="rId1"/>
  <headerFooter>
    <oddHeader>&amp;L&amp;G&amp;R&amp;G</oddHeader>
    <oddFooter xml:space="preserve">&amp;C&amp;"Arial Black,Normal"&amp;12&amp;K03+000&amp;P&amp;R&amp;"Arial Black,Gras"&amp;14&amp;K03+000Janvier 2024 | N°53&amp;G             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tabColor rgb="FF00B0F0"/>
  </sheetPr>
  <dimension ref="A1:N35"/>
  <sheetViews>
    <sheetView showZeros="0" topLeftCell="A5" zoomScale="80" zoomScaleNormal="80" zoomScaleSheetLayoutView="90" zoomScalePageLayoutView="80" workbookViewId="0">
      <selection activeCell="P19" sqref="P19"/>
    </sheetView>
  </sheetViews>
  <sheetFormatPr baseColWidth="10" defaultColWidth="11.42578125" defaultRowHeight="12.75" customHeight="1"/>
  <cols>
    <col min="1" max="1" width="4.7109375" style="288" customWidth="1"/>
    <col min="2" max="2" width="10.7109375" style="33" customWidth="1"/>
    <col min="3" max="3" width="14.28515625" style="33" customWidth="1"/>
    <col min="4" max="4" width="11.28515625" style="33" customWidth="1"/>
    <col min="5" max="5" width="2.42578125" style="225" customWidth="1"/>
    <col min="6" max="6" width="11.42578125" style="33" customWidth="1"/>
    <col min="7" max="7" width="2.5703125" style="33" customWidth="1"/>
    <col min="8" max="8" width="12.7109375" style="33" customWidth="1"/>
    <col min="9" max="9" width="1.7109375" style="33" customWidth="1"/>
    <col min="10" max="10" width="11.5703125" style="33" customWidth="1"/>
    <col min="11" max="11" width="2" style="33" customWidth="1"/>
    <col min="12" max="12" width="11.28515625" style="33" customWidth="1"/>
    <col min="13" max="13" width="1.7109375" style="33" customWidth="1"/>
    <col min="14" max="14" width="11.42578125" style="33" customWidth="1"/>
    <col min="15" max="16384" width="11.42578125" style="33"/>
  </cols>
  <sheetData>
    <row r="1" spans="2:14" ht="22.5" customHeight="1">
      <c r="B1" s="975" t="s">
        <v>434</v>
      </c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</row>
    <row r="2" spans="2:14" ht="12.75" customHeight="1" thickBot="1"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</row>
    <row r="3" spans="2:14" ht="12.75" customHeight="1">
      <c r="B3" s="846" t="s">
        <v>6</v>
      </c>
      <c r="C3" s="866"/>
      <c r="D3" s="983" t="s">
        <v>19</v>
      </c>
      <c r="E3" s="984"/>
      <c r="F3" s="984"/>
      <c r="G3" s="984"/>
      <c r="H3" s="984"/>
      <c r="I3" s="984"/>
      <c r="J3" s="984"/>
      <c r="K3" s="984"/>
      <c r="L3" s="984"/>
      <c r="M3" s="985"/>
      <c r="N3" s="380"/>
    </row>
    <row r="4" spans="2:14" ht="110.25" customHeight="1">
      <c r="B4" s="848"/>
      <c r="C4" s="986"/>
      <c r="D4" s="987" t="s">
        <v>125</v>
      </c>
      <c r="E4" s="988"/>
      <c r="F4" s="989" t="s">
        <v>324</v>
      </c>
      <c r="G4" s="990"/>
      <c r="H4" s="989" t="s">
        <v>121</v>
      </c>
      <c r="I4" s="990"/>
      <c r="J4" s="989" t="s">
        <v>336</v>
      </c>
      <c r="K4" s="988"/>
      <c r="L4" s="981" t="s">
        <v>325</v>
      </c>
      <c r="M4" s="982"/>
    </row>
    <row r="5" spans="2:14" ht="30" customHeight="1" thickBot="1">
      <c r="B5" s="853"/>
      <c r="C5" s="882"/>
      <c r="D5" s="938" t="s">
        <v>124</v>
      </c>
      <c r="E5" s="991"/>
      <c r="F5" s="945" t="s">
        <v>123</v>
      </c>
      <c r="G5" s="992"/>
      <c r="H5" s="991" t="s">
        <v>123</v>
      </c>
      <c r="I5" s="991"/>
      <c r="J5" s="945" t="s">
        <v>122</v>
      </c>
      <c r="K5" s="992"/>
      <c r="L5" s="945" t="s">
        <v>333</v>
      </c>
      <c r="M5" s="939"/>
    </row>
    <row r="6" spans="2:14" ht="12.75" customHeight="1">
      <c r="B6" s="993">
        <v>44849</v>
      </c>
      <c r="C6" s="994"/>
      <c r="D6" s="626">
        <v>93.718571428571423</v>
      </c>
      <c r="E6" s="464">
        <v>0</v>
      </c>
      <c r="F6" s="627">
        <v>18.300952380952385</v>
      </c>
      <c r="G6" s="460">
        <v>0</v>
      </c>
      <c r="H6" s="628">
        <v>103.01190476190476</v>
      </c>
      <c r="I6" s="464">
        <v>0</v>
      </c>
      <c r="J6" s="627">
        <v>416.09523809523807</v>
      </c>
      <c r="K6" s="460">
        <v>0</v>
      </c>
      <c r="L6" s="628">
        <v>8.2182380309512002</v>
      </c>
      <c r="M6" s="462">
        <v>0</v>
      </c>
    </row>
    <row r="7" spans="2:14" ht="12.75" customHeight="1">
      <c r="B7" s="993">
        <v>44880</v>
      </c>
      <c r="C7" s="994"/>
      <c r="D7" s="626">
        <v>90.938636363636363</v>
      </c>
      <c r="E7" s="464">
        <v>0</v>
      </c>
      <c r="F7" s="627">
        <v>19.405909090909088</v>
      </c>
      <c r="G7" s="460">
        <v>0</v>
      </c>
      <c r="H7" s="628">
        <v>92.595000000000013</v>
      </c>
      <c r="I7" s="464">
        <v>0</v>
      </c>
      <c r="J7" s="627">
        <v>416.31818181818181</v>
      </c>
      <c r="K7" s="460">
        <v>0</v>
      </c>
      <c r="L7" s="628">
        <v>8.3940950311618199</v>
      </c>
      <c r="M7" s="462">
        <v>0</v>
      </c>
    </row>
    <row r="8" spans="2:14" ht="12.75" customHeight="1">
      <c r="B8" s="993">
        <v>44910</v>
      </c>
      <c r="C8" s="994"/>
      <c r="D8" s="626">
        <v>81.503181818181801</v>
      </c>
      <c r="E8" s="464">
        <v>0</v>
      </c>
      <c r="F8" s="627">
        <v>20.065000000000001</v>
      </c>
      <c r="G8" s="460">
        <v>0</v>
      </c>
      <c r="H8" s="628">
        <v>92.435000000000002</v>
      </c>
      <c r="I8" s="464">
        <v>0</v>
      </c>
      <c r="J8" s="627">
        <v>444.22727272727275</v>
      </c>
      <c r="K8" s="460">
        <v>0</v>
      </c>
      <c r="L8" s="628">
        <v>7.7485348903569902</v>
      </c>
      <c r="M8" s="462">
        <v>0</v>
      </c>
    </row>
    <row r="9" spans="2:14" ht="12.75" customHeight="1">
      <c r="B9" s="993">
        <v>44941</v>
      </c>
      <c r="C9" s="994"/>
      <c r="D9" s="626">
        <v>84.081818181818193</v>
      </c>
      <c r="E9" s="464">
        <v>0</v>
      </c>
      <c r="F9" s="627">
        <v>19.943181818181813</v>
      </c>
      <c r="G9" s="460">
        <v>0</v>
      </c>
      <c r="H9" s="628">
        <v>95.979090909090885</v>
      </c>
      <c r="I9" s="464">
        <v>0</v>
      </c>
      <c r="J9" s="627">
        <v>480.63636363636363</v>
      </c>
      <c r="K9" s="460">
        <v>0</v>
      </c>
      <c r="L9" s="628">
        <v>7.0709858232993303</v>
      </c>
      <c r="M9" s="462">
        <v>0</v>
      </c>
    </row>
    <row r="10" spans="2:14" ht="12.75" customHeight="1">
      <c r="B10" s="993">
        <v>44972</v>
      </c>
      <c r="C10" s="994"/>
      <c r="D10" s="626">
        <v>83.632500000000007</v>
      </c>
      <c r="E10" s="464">
        <v>0</v>
      </c>
      <c r="F10" s="627">
        <v>21.403499999999998</v>
      </c>
      <c r="G10" s="460">
        <v>0</v>
      </c>
      <c r="H10" s="628">
        <v>103.96299999999999</v>
      </c>
      <c r="I10" s="464">
        <v>0</v>
      </c>
      <c r="J10" s="627">
        <v>484.95</v>
      </c>
      <c r="K10" s="460">
        <v>0</v>
      </c>
      <c r="L10" s="628">
        <v>6.7960002149656598</v>
      </c>
      <c r="M10" s="462">
        <v>0</v>
      </c>
    </row>
    <row r="11" spans="2:14" ht="12.75" customHeight="1">
      <c r="B11" s="993">
        <v>45000</v>
      </c>
      <c r="C11" s="994"/>
      <c r="D11" s="626">
        <v>79.256521739130449</v>
      </c>
      <c r="E11" s="464">
        <v>0</v>
      </c>
      <c r="F11" s="627">
        <v>20.961739130434783</v>
      </c>
      <c r="G11" s="460">
        <v>0</v>
      </c>
      <c r="H11" s="628">
        <v>106.48739130434782</v>
      </c>
      <c r="I11" s="464">
        <v>0</v>
      </c>
      <c r="J11" s="627">
        <v>453.56521739130437</v>
      </c>
      <c r="K11" s="460">
        <v>0</v>
      </c>
      <c r="L11" s="628">
        <v>7.1879050314906001</v>
      </c>
      <c r="M11" s="462">
        <v>0</v>
      </c>
    </row>
    <row r="12" spans="2:14" ht="12.75" customHeight="1">
      <c r="B12" s="993">
        <v>45031</v>
      </c>
      <c r="C12" s="994"/>
      <c r="D12" s="626">
        <v>83.536000000000016</v>
      </c>
      <c r="E12" s="464">
        <v>0</v>
      </c>
      <c r="F12" s="627">
        <v>24.582000000000001</v>
      </c>
      <c r="G12" s="460">
        <v>0</v>
      </c>
      <c r="H12" s="628">
        <v>115.5835</v>
      </c>
      <c r="I12" s="464">
        <v>0</v>
      </c>
      <c r="J12" s="627">
        <v>479.5</v>
      </c>
      <c r="K12" s="460">
        <v>0</v>
      </c>
      <c r="L12" s="628">
        <v>7.0491866265839302</v>
      </c>
      <c r="M12" s="462">
        <v>0</v>
      </c>
    </row>
    <row r="13" spans="2:14" ht="12.75" customHeight="1">
      <c r="B13" s="993">
        <v>45061</v>
      </c>
      <c r="C13" s="994"/>
      <c r="D13" s="626">
        <v>75.747391304347829</v>
      </c>
      <c r="E13" s="464">
        <v>0</v>
      </c>
      <c r="F13" s="627">
        <v>25.729565217391308</v>
      </c>
      <c r="G13" s="460">
        <v>0</v>
      </c>
      <c r="H13" s="628">
        <v>122.55217391304345</v>
      </c>
      <c r="I13" s="464">
        <v>0</v>
      </c>
      <c r="J13" s="627">
        <v>491.73913043478262</v>
      </c>
      <c r="K13" s="460">
        <v>0</v>
      </c>
      <c r="L13" s="628">
        <v>6.9646542090105097</v>
      </c>
      <c r="M13" s="462">
        <v>0</v>
      </c>
    </row>
    <row r="14" spans="2:14" ht="12.75" customHeight="1">
      <c r="B14" s="993">
        <v>45092</v>
      </c>
      <c r="C14" s="994"/>
      <c r="D14" s="626">
        <v>74.975000000000009</v>
      </c>
      <c r="E14" s="464">
        <v>0</v>
      </c>
      <c r="F14" s="627">
        <v>24.762272727272727</v>
      </c>
      <c r="G14" s="460">
        <v>0</v>
      </c>
      <c r="H14" s="628">
        <v>132.12545454545455</v>
      </c>
      <c r="I14" s="464">
        <v>0</v>
      </c>
      <c r="J14" s="627">
        <v>492.27272727272725</v>
      </c>
      <c r="K14" s="460">
        <v>0</v>
      </c>
      <c r="L14" s="628">
        <v>7.0708953125683998</v>
      </c>
      <c r="M14" s="462">
        <v>0</v>
      </c>
    </row>
    <row r="15" spans="2:14" ht="12.75" customHeight="1">
      <c r="B15" s="993">
        <v>45122</v>
      </c>
      <c r="C15" s="994"/>
      <c r="D15" s="626">
        <v>80.109047619047615</v>
      </c>
      <c r="E15" s="464">
        <v>0</v>
      </c>
      <c r="F15" s="627">
        <v>24.00809523809524</v>
      </c>
      <c r="G15" s="460">
        <v>0</v>
      </c>
      <c r="H15" s="628">
        <v>127.58333333333333</v>
      </c>
      <c r="I15" s="464">
        <v>0</v>
      </c>
      <c r="J15" s="627">
        <v>512.23809523809518</v>
      </c>
      <c r="K15" s="460">
        <v>0</v>
      </c>
      <c r="L15" s="628">
        <v>6.9148090742575699</v>
      </c>
      <c r="M15" s="462">
        <v>0</v>
      </c>
    </row>
    <row r="16" spans="2:14" ht="12.75" customHeight="1">
      <c r="B16" s="993">
        <v>45153</v>
      </c>
      <c r="C16" s="994"/>
      <c r="D16" s="626">
        <v>85.168260869565216</v>
      </c>
      <c r="E16" s="464">
        <v>0</v>
      </c>
      <c r="F16" s="627">
        <v>24.193043478260861</v>
      </c>
      <c r="G16" s="460">
        <v>0</v>
      </c>
      <c r="H16" s="628">
        <v>124.35652173913043</v>
      </c>
      <c r="I16" s="464">
        <v>0</v>
      </c>
      <c r="J16" s="627">
        <v>607.95652173913038</v>
      </c>
      <c r="K16" s="460">
        <v>0</v>
      </c>
      <c r="L16" s="628">
        <v>6.6855328955436297</v>
      </c>
      <c r="M16" s="462">
        <v>0</v>
      </c>
    </row>
    <row r="17" spans="2:13" ht="12.75" customHeight="1">
      <c r="B17" s="993">
        <v>45184</v>
      </c>
      <c r="C17" s="994"/>
      <c r="D17" s="626">
        <v>92.673333333333318</v>
      </c>
      <c r="E17" s="464">
        <v>0</v>
      </c>
      <c r="F17" s="627">
        <v>26.563809523809521</v>
      </c>
      <c r="G17" s="460">
        <v>0</v>
      </c>
      <c r="H17" s="628">
        <v>123.89142857142858</v>
      </c>
      <c r="I17" s="464">
        <v>0</v>
      </c>
      <c r="J17" s="627">
        <v>606.90476190476193</v>
      </c>
      <c r="K17" s="460">
        <v>0</v>
      </c>
      <c r="L17" s="628">
        <v>6.9405350393936303</v>
      </c>
      <c r="M17" s="462">
        <v>0</v>
      </c>
    </row>
    <row r="18" spans="2:13" ht="12.75" customHeight="1">
      <c r="B18" s="993">
        <v>45214</v>
      </c>
      <c r="C18" s="994"/>
      <c r="D18" s="626">
        <v>88.947727272727278</v>
      </c>
      <c r="E18" s="464">
        <v>0</v>
      </c>
      <c r="F18" s="627">
        <v>26.90363636363637</v>
      </c>
      <c r="G18" s="460">
        <v>0</v>
      </c>
      <c r="H18" s="628">
        <v>118.83499999999999</v>
      </c>
      <c r="I18" s="464">
        <v>0</v>
      </c>
      <c r="J18" s="627">
        <v>574.4545454545455</v>
      </c>
      <c r="K18" s="460">
        <v>0</v>
      </c>
      <c r="L18" s="628">
        <v>7.1161908103673301</v>
      </c>
      <c r="M18" s="462">
        <v>0</v>
      </c>
    </row>
    <row r="19" spans="2:13" ht="12.75" customHeight="1">
      <c r="B19" s="993">
        <v>45244</v>
      </c>
      <c r="C19" s="994"/>
      <c r="D19" s="626">
        <v>82.186363636363637</v>
      </c>
      <c r="E19" s="464">
        <v>0</v>
      </c>
      <c r="F19" s="627">
        <v>27.309545454545457</v>
      </c>
      <c r="G19" s="460">
        <v>0</v>
      </c>
      <c r="H19" s="628">
        <v>122.77590909090912</v>
      </c>
      <c r="I19" s="464">
        <v>0</v>
      </c>
      <c r="J19" s="627">
        <v>555.40909090909088</v>
      </c>
      <c r="K19" s="460">
        <v>0</v>
      </c>
      <c r="L19" s="628">
        <v>6.8831749209842599</v>
      </c>
      <c r="M19" s="462">
        <v>0</v>
      </c>
    </row>
    <row r="20" spans="2:13" ht="12.75" customHeight="1">
      <c r="B20" s="993">
        <v>45275</v>
      </c>
      <c r="C20" s="994"/>
      <c r="D20" s="626">
        <v>77.540952380952376</v>
      </c>
      <c r="E20" s="464">
        <v>0</v>
      </c>
      <c r="F20" s="627">
        <v>22.145714285714284</v>
      </c>
      <c r="G20" s="460">
        <v>0</v>
      </c>
      <c r="H20" s="628">
        <v>135.39190476190478</v>
      </c>
      <c r="I20" s="464">
        <v>0</v>
      </c>
      <c r="J20" s="627">
        <v>603.23809523809518</v>
      </c>
      <c r="K20" s="460">
        <v>0</v>
      </c>
      <c r="L20" s="628">
        <v>7.0292288747279503</v>
      </c>
      <c r="M20" s="462">
        <v>0</v>
      </c>
    </row>
    <row r="21" spans="2:13" ht="12.75" customHeight="1">
      <c r="B21" s="993">
        <v>45306</v>
      </c>
      <c r="C21" s="994"/>
      <c r="D21" s="626">
        <v>79.11</v>
      </c>
      <c r="E21" s="464">
        <v>0</v>
      </c>
      <c r="F21" s="627">
        <v>22.474782608695655</v>
      </c>
      <c r="G21" s="460">
        <v>0</v>
      </c>
      <c r="H21" s="628">
        <v>148.1252173913044</v>
      </c>
      <c r="I21" s="464">
        <v>0</v>
      </c>
      <c r="J21" s="627">
        <v>629.08695652173913</v>
      </c>
      <c r="K21" s="460">
        <v>0</v>
      </c>
      <c r="L21" s="628">
        <v>7.04859965147977</v>
      </c>
      <c r="M21" s="462">
        <v>0</v>
      </c>
    </row>
    <row r="22" spans="2:13" ht="12.75" customHeight="1">
      <c r="B22" s="993">
        <v>45337</v>
      </c>
      <c r="C22" s="994"/>
      <c r="D22" s="626">
        <v>81.795714285714283</v>
      </c>
      <c r="E22" s="464">
        <v>0</v>
      </c>
      <c r="F22" s="627">
        <v>23.341904761904757</v>
      </c>
      <c r="G22" s="460">
        <v>0</v>
      </c>
      <c r="H22" s="628">
        <v>153.22761904761907</v>
      </c>
      <c r="I22" s="464">
        <v>0</v>
      </c>
      <c r="J22" s="627">
        <v>609.52380952380952</v>
      </c>
      <c r="K22" s="460">
        <v>0</v>
      </c>
      <c r="L22" s="628">
        <v>7.1909288282870696</v>
      </c>
      <c r="M22" s="462">
        <v>0</v>
      </c>
    </row>
    <row r="23" spans="2:13" ht="12.75" customHeight="1">
      <c r="B23" s="993">
        <v>45366</v>
      </c>
      <c r="C23" s="994"/>
      <c r="D23" s="626">
        <v>84.96142857142857</v>
      </c>
      <c r="E23" s="464">
        <v>0</v>
      </c>
      <c r="F23" s="627">
        <v>21.769047619047615</v>
      </c>
      <c r="G23" s="460">
        <v>0</v>
      </c>
      <c r="H23" s="628">
        <v>165.83952380952385</v>
      </c>
      <c r="I23" s="464">
        <v>0</v>
      </c>
      <c r="J23" s="627">
        <v>601.71428571428567</v>
      </c>
      <c r="K23" s="460">
        <v>0</v>
      </c>
      <c r="L23" s="628">
        <v>7.1795783247102198</v>
      </c>
      <c r="M23" s="462">
        <v>0</v>
      </c>
    </row>
    <row r="24" spans="2:13" ht="12.75" customHeight="1">
      <c r="B24" s="993">
        <v>45397</v>
      </c>
      <c r="C24" s="994"/>
      <c r="D24" s="626">
        <v>88.974545454545463</v>
      </c>
      <c r="E24" s="464">
        <v>0</v>
      </c>
      <c r="F24" s="627">
        <v>20.647272727272728</v>
      </c>
      <c r="G24" s="460">
        <v>0</v>
      </c>
      <c r="H24" s="628">
        <v>193.67499999999998</v>
      </c>
      <c r="I24" s="464">
        <v>0</v>
      </c>
      <c r="J24" s="627">
        <v>570.13636363636363</v>
      </c>
      <c r="K24" s="460">
        <v>0</v>
      </c>
      <c r="L24" s="628">
        <v>7.0574323069579297</v>
      </c>
      <c r="M24" s="462">
        <v>0</v>
      </c>
    </row>
    <row r="25" spans="2:13" ht="12.75" customHeight="1">
      <c r="B25" s="993">
        <v>45427</v>
      </c>
      <c r="C25" s="994"/>
      <c r="D25" s="626">
        <v>83.053913043478275</v>
      </c>
      <c r="E25" s="464">
        <v>0</v>
      </c>
      <c r="F25" s="627">
        <v>18.799565217391311</v>
      </c>
      <c r="G25" s="460">
        <v>0</v>
      </c>
      <c r="H25" s="628">
        <v>186.45739130434779</v>
      </c>
      <c r="I25" s="464">
        <v>0</v>
      </c>
      <c r="J25" s="627">
        <v>600.52173913043475</v>
      </c>
      <c r="K25" s="460">
        <v>0</v>
      </c>
      <c r="L25" s="628">
        <v>7.1852849081517602</v>
      </c>
      <c r="M25" s="462">
        <v>0</v>
      </c>
    </row>
    <row r="26" spans="2:13" ht="12.75" customHeight="1">
      <c r="B26" s="993">
        <v>45458</v>
      </c>
      <c r="C26" s="994"/>
      <c r="D26" s="626">
        <v>82.917500000000018</v>
      </c>
      <c r="E26" s="464">
        <v>0</v>
      </c>
      <c r="F26" s="627">
        <v>19.169500000000006</v>
      </c>
      <c r="G26" s="460">
        <v>0</v>
      </c>
      <c r="H26" s="628">
        <v>204.327</v>
      </c>
      <c r="I26" s="464">
        <v>0</v>
      </c>
      <c r="J26" s="627">
        <v>605.5</v>
      </c>
      <c r="K26" s="460">
        <v>0</v>
      </c>
      <c r="L26" s="628">
        <v>6.99450052611627</v>
      </c>
      <c r="M26" s="462">
        <v>0</v>
      </c>
    </row>
    <row r="27" spans="2:13" ht="12.75" customHeight="1">
      <c r="B27" s="993">
        <v>45488</v>
      </c>
      <c r="C27" s="994"/>
      <c r="D27" s="626">
        <v>84.048695652173905</v>
      </c>
      <c r="E27" s="464">
        <v>0</v>
      </c>
      <c r="F27" s="627">
        <v>19.351739130434787</v>
      </c>
      <c r="G27" s="460">
        <v>0</v>
      </c>
      <c r="H27" s="628">
        <v>214.54130434782607</v>
      </c>
      <c r="I27" s="464">
        <v>0</v>
      </c>
      <c r="J27" s="627">
        <v>567.04347826086962</v>
      </c>
      <c r="K27" s="460">
        <v>0</v>
      </c>
      <c r="L27" s="628">
        <v>7.06247279661841</v>
      </c>
      <c r="M27" s="462">
        <v>0</v>
      </c>
    </row>
    <row r="28" spans="2:13" ht="12.75" customHeight="1">
      <c r="B28" s="993">
        <v>45519</v>
      </c>
      <c r="C28" s="994"/>
      <c r="D28" s="626">
        <v>79.018636363636361</v>
      </c>
      <c r="E28" s="464">
        <v>0</v>
      </c>
      <c r="F28" s="627">
        <v>18.419545454545457</v>
      </c>
      <c r="G28" s="460">
        <v>0</v>
      </c>
      <c r="H28" s="628">
        <v>214.69545454545457</v>
      </c>
      <c r="I28" s="464">
        <v>0</v>
      </c>
      <c r="J28" s="627">
        <v>563.77272727272725</v>
      </c>
      <c r="K28" s="460">
        <v>0</v>
      </c>
      <c r="L28" s="628">
        <v>7.4571069863662904</v>
      </c>
      <c r="M28" s="462">
        <v>0</v>
      </c>
    </row>
    <row r="29" spans="2:13" ht="12.75" customHeight="1">
      <c r="B29" s="993">
        <v>45550</v>
      </c>
      <c r="C29" s="994"/>
      <c r="D29" s="626">
        <v>73.057619047619056</v>
      </c>
      <c r="E29" s="464">
        <v>0</v>
      </c>
      <c r="F29" s="627">
        <v>20.624761904761908</v>
      </c>
      <c r="G29" s="460">
        <v>0</v>
      </c>
      <c r="H29" s="628">
        <v>242.46190476190475</v>
      </c>
      <c r="I29" s="464">
        <v>0</v>
      </c>
      <c r="J29" s="627">
        <v>555.14285714285711</v>
      </c>
      <c r="K29" s="460">
        <v>0</v>
      </c>
      <c r="L29" s="628">
        <v>7.8893447578917799</v>
      </c>
      <c r="M29" s="462">
        <v>0</v>
      </c>
    </row>
    <row r="30" spans="2:13" ht="12.75" customHeight="1">
      <c r="B30" s="382"/>
      <c r="C30" s="408"/>
      <c r="D30" s="400"/>
      <c r="E30" s="385"/>
      <c r="F30" s="409"/>
      <c r="G30" s="410"/>
      <c r="H30" s="408"/>
      <c r="I30" s="408"/>
      <c r="J30" s="409"/>
      <c r="K30" s="410"/>
      <c r="M30" s="629"/>
    </row>
    <row r="31" spans="2:13" ht="12.75" customHeight="1">
      <c r="B31" s="861" t="s">
        <v>554</v>
      </c>
      <c r="C31" s="865"/>
      <c r="D31" s="630">
        <v>81.882005824288441</v>
      </c>
      <c r="E31" s="631"/>
      <c r="F31" s="632">
        <v>20.510902158228248</v>
      </c>
      <c r="G31" s="470"/>
      <c r="H31" s="633">
        <v>191.48337946755339</v>
      </c>
      <c r="I31" s="633"/>
      <c r="J31" s="632">
        <v>589.16024635589849</v>
      </c>
      <c r="K31" s="470"/>
      <c r="L31" s="633">
        <v>7.2294721207310557</v>
      </c>
      <c r="M31" s="452"/>
    </row>
    <row r="32" spans="2:13" ht="12.75" customHeight="1">
      <c r="B32" s="861" t="s">
        <v>555</v>
      </c>
      <c r="C32" s="865"/>
      <c r="D32" s="630">
        <v>82.131097005249174</v>
      </c>
      <c r="E32" s="388"/>
      <c r="F32" s="634">
        <v>23.571911903716249</v>
      </c>
      <c r="G32" s="471"/>
      <c r="H32" s="633">
        <v>116.94687714620324</v>
      </c>
      <c r="I32" s="415"/>
      <c r="J32" s="634">
        <v>512.1958686241295</v>
      </c>
      <c r="K32" s="471"/>
      <c r="L32" s="633">
        <v>6.9645004696792512</v>
      </c>
      <c r="M32" s="452"/>
    </row>
    <row r="33" spans="2:13" ht="12.75" customHeight="1" thickBot="1">
      <c r="B33" s="607" t="s">
        <v>5</v>
      </c>
      <c r="C33" s="735" t="s">
        <v>473</v>
      </c>
      <c r="D33" s="616">
        <v>-3.0328485804202998E-3</v>
      </c>
      <c r="E33" s="611"/>
      <c r="F33" s="635">
        <v>-0.12985835675914836</v>
      </c>
      <c r="G33" s="636"/>
      <c r="H33" s="611">
        <v>0.63735350733792595</v>
      </c>
      <c r="I33" s="611"/>
      <c r="J33" s="635">
        <v>0.15026356604263946</v>
      </c>
      <c r="K33" s="636"/>
      <c r="L33" s="635">
        <v>3.8046038219882172E-2</v>
      </c>
      <c r="M33" s="637"/>
    </row>
    <row r="34" spans="2:13" ht="12.75" customHeight="1">
      <c r="B34" s="638" t="s">
        <v>201</v>
      </c>
      <c r="I34" s="316" t="s">
        <v>128</v>
      </c>
      <c r="J34" s="316" t="s">
        <v>288</v>
      </c>
    </row>
    <row r="35" spans="2:13" ht="12.75" customHeight="1">
      <c r="B35" s="317"/>
    </row>
  </sheetData>
  <mergeCells count="39">
    <mergeCell ref="B6:C6"/>
    <mergeCell ref="B16:C16"/>
    <mergeCell ref="B17:C17"/>
    <mergeCell ref="B18:C18"/>
    <mergeCell ref="B19:C19"/>
    <mergeCell ref="B14:C14"/>
    <mergeCell ref="B13:C13"/>
    <mergeCell ref="B11:C11"/>
    <mergeCell ref="B12:C12"/>
    <mergeCell ref="B15:C15"/>
    <mergeCell ref="B32:C32"/>
    <mergeCell ref="B9:C9"/>
    <mergeCell ref="B10:C10"/>
    <mergeCell ref="B7:C7"/>
    <mergeCell ref="B8:C8"/>
    <mergeCell ref="B24:C24"/>
    <mergeCell ref="B27:C27"/>
    <mergeCell ref="B28:C28"/>
    <mergeCell ref="B29:C29"/>
    <mergeCell ref="B31:C31"/>
    <mergeCell ref="B25:C25"/>
    <mergeCell ref="B26:C26"/>
    <mergeCell ref="B20:C20"/>
    <mergeCell ref="B21:C21"/>
    <mergeCell ref="B22:C22"/>
    <mergeCell ref="B23:C23"/>
    <mergeCell ref="B1:M2"/>
    <mergeCell ref="L4:M4"/>
    <mergeCell ref="L5:M5"/>
    <mergeCell ref="D3:M3"/>
    <mergeCell ref="B3:C5"/>
    <mergeCell ref="D4:E4"/>
    <mergeCell ref="F4:G4"/>
    <mergeCell ref="H4:I4"/>
    <mergeCell ref="J4:K4"/>
    <mergeCell ref="D5:E5"/>
    <mergeCell ref="F5:G5"/>
    <mergeCell ref="H5:I5"/>
    <mergeCell ref="J5:K5"/>
  </mergeCells>
  <conditionalFormatting sqref="D33 F33 H33 J33">
    <cfRule type="cellIs" dxfId="1" priority="5" operator="lessThan">
      <formula>0</formula>
    </cfRule>
  </conditionalFormatting>
  <conditionalFormatting sqref="L33">
    <cfRule type="cellIs" dxfId="0" priority="1" operator="lessThan">
      <formula>0</formula>
    </cfRule>
  </conditionalFormatting>
  <printOptions horizontalCentered="1" verticalCentered="1"/>
  <pageMargins left="0" right="0" top="1.3779527559055118" bottom="0.59055118110236227" header="0" footer="0"/>
  <pageSetup paperSize="9" scale="73" firstPageNumber="39" orientation="portrait" useFirstPageNumber="1" r:id="rId1"/>
  <headerFooter>
    <oddHeader>&amp;L&amp;G&amp;R&amp;G</oddHeader>
    <oddFooter xml:space="preserve">&amp;C&amp;"Arial Black,Normal"&amp;12&amp;K03+000&amp;P&amp;R&amp;"Arial Black,Gras"&amp;14&amp;K03+000Janvier 2024 | N°53&amp;G         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32</vt:i4>
      </vt:variant>
      <vt:variant>
        <vt:lpstr>Plages nommées</vt:lpstr>
      </vt:variant>
      <vt:variant>
        <vt:i4>36</vt:i4>
      </vt:variant>
    </vt:vector>
  </HeadingPairs>
  <TitlesOfParts>
    <vt:vector size="68" baseType="lpstr">
      <vt:lpstr>SortieMacro</vt:lpstr>
      <vt:lpstr>Sortie conj prod</vt:lpstr>
      <vt:lpstr>Sortie conj prix</vt:lpstr>
      <vt:lpstr>Sortie conj emploi</vt:lpstr>
      <vt:lpstr>Sortie conj clim</vt:lpstr>
      <vt:lpstr>Sortie_CN1</vt:lpstr>
      <vt:lpstr>Sortie_CN11</vt:lpstr>
      <vt:lpstr>Sortie_CN2</vt:lpstr>
      <vt:lpstr>Sortie_CNT3</vt:lpstr>
      <vt:lpstr>Sortietissuindustriel</vt:lpstr>
      <vt:lpstr>SortieIPI</vt:lpstr>
      <vt:lpstr>SortieIPC</vt:lpstr>
      <vt:lpstr>SortieIPCgliss</vt:lpstr>
      <vt:lpstr>SortieEtab</vt:lpstr>
      <vt:lpstr>SortieEtab secteur</vt:lpstr>
      <vt:lpstr>SortieCarb</vt:lpstr>
      <vt:lpstr>SortiePrixCarb</vt:lpstr>
      <vt:lpstr>SortieElec</vt:lpstr>
      <vt:lpstr>SortieEau</vt:lpstr>
      <vt:lpstr>Sortieferr</vt:lpstr>
      <vt:lpstr>Sortiefretaerien</vt:lpstr>
      <vt:lpstr>Sortiepaxaerien</vt:lpstr>
      <vt:lpstr>SortieCNAPS</vt:lpstr>
      <vt:lpstr>SortieEmp</vt:lpstr>
      <vt:lpstr>Sortieimma</vt:lpstr>
      <vt:lpstr>SortieOGTrec</vt:lpstr>
      <vt:lpstr>SortieOGTdep</vt:lpstr>
      <vt:lpstr>SortieMoney</vt:lpstr>
      <vt:lpstr>Sortieexport</vt:lpstr>
      <vt:lpstr>Sortieimport</vt:lpstr>
      <vt:lpstr>Sortietourisme</vt:lpstr>
      <vt:lpstr>SortiePrixinter</vt:lpstr>
      <vt:lpstr>'Sortie conj clim'!OLE_LINK1</vt:lpstr>
      <vt:lpstr>'Sortie conj emploi'!OLE_LINK1</vt:lpstr>
      <vt:lpstr>'Sortie conj prix'!OLE_LINK1</vt:lpstr>
      <vt:lpstr>'Sortie conj prod'!OLE_LINK1</vt:lpstr>
      <vt:lpstr>Sortietissuindustriel!OLE_LINK1</vt:lpstr>
      <vt:lpstr>'Sortie conj clim'!Zone_d_impression</vt:lpstr>
      <vt:lpstr>'Sortie conj emploi'!Zone_d_impression</vt:lpstr>
      <vt:lpstr>'Sortie conj prix'!Zone_d_impression</vt:lpstr>
      <vt:lpstr>'Sortie conj prod'!Zone_d_impression</vt:lpstr>
      <vt:lpstr>Sortie_CN1!Zone_d_impression</vt:lpstr>
      <vt:lpstr>Sortie_CN11!Zone_d_impression</vt:lpstr>
      <vt:lpstr>Sortie_CN2!Zone_d_impression</vt:lpstr>
      <vt:lpstr>Sortie_CNT3!Zone_d_impression</vt:lpstr>
      <vt:lpstr>SortieCarb!Zone_d_impression</vt:lpstr>
      <vt:lpstr>SortieCNAPS!Zone_d_impression</vt:lpstr>
      <vt:lpstr>SortieEau!Zone_d_impression</vt:lpstr>
      <vt:lpstr>SortieElec!Zone_d_impression</vt:lpstr>
      <vt:lpstr>SortieEmp!Zone_d_impression</vt:lpstr>
      <vt:lpstr>SortieEtab!Zone_d_impression</vt:lpstr>
      <vt:lpstr>'SortieEtab secteur'!Zone_d_impression</vt:lpstr>
      <vt:lpstr>Sortieexport!Zone_d_impression</vt:lpstr>
      <vt:lpstr>Sortieferr!Zone_d_impression</vt:lpstr>
      <vt:lpstr>Sortiefretaerien!Zone_d_impression</vt:lpstr>
      <vt:lpstr>Sortieimma!Zone_d_impression</vt:lpstr>
      <vt:lpstr>Sortieimport!Zone_d_impression</vt:lpstr>
      <vt:lpstr>SortieIPC!Zone_d_impression</vt:lpstr>
      <vt:lpstr>SortieIPCgliss!Zone_d_impression</vt:lpstr>
      <vt:lpstr>SortieMacro!Zone_d_impression</vt:lpstr>
      <vt:lpstr>SortieMoney!Zone_d_impression</vt:lpstr>
      <vt:lpstr>SortieOGTdep!Zone_d_impression</vt:lpstr>
      <vt:lpstr>SortieOGTrec!Zone_d_impression</vt:lpstr>
      <vt:lpstr>Sortiepaxaerien!Zone_d_impression</vt:lpstr>
      <vt:lpstr>SortiePrixCarb!Zone_d_impression</vt:lpstr>
      <vt:lpstr>SortiePrixinter!Zone_d_impression</vt:lpstr>
      <vt:lpstr>Sortietissuindustriel!Zone_d_impression</vt:lpstr>
      <vt:lpstr>Sortietourisme!Zone_d_impression</vt:lpstr>
    </vt:vector>
  </TitlesOfParts>
  <Company>Guinée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DE BORD</dc:title>
  <dc:creator>SERVICE CONJONCTURE</dc:creator>
  <cp:lastModifiedBy>Lucianna</cp:lastModifiedBy>
  <cp:lastPrinted>2024-02-13T12:00:50Z</cp:lastPrinted>
  <dcterms:created xsi:type="dcterms:W3CDTF">2002-11-28T10:54:22Z</dcterms:created>
  <dcterms:modified xsi:type="dcterms:W3CDTF">2024-11-06T09:02:02Z</dcterms:modified>
</cp:coreProperties>
</file>